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55" windowWidth="1980" windowHeight="21900"/>
  </bookViews>
  <sheets>
    <sheet name="Rekapitulace stavby" sheetId="1" r:id="rId1"/>
    <sheet name="02 - Ostatní a vedlejší n..." sheetId="2" r:id="rId2"/>
    <sheet name="101 - Zastávka" sheetId="3" r:id="rId3"/>
  </sheets>
  <definedNames>
    <definedName name="_xlnm._FilterDatabase" localSheetId="1" hidden="1">'02 - Ostatní a vedlejší n...'!$C$76:$K$105</definedName>
    <definedName name="_xlnm._FilterDatabase" localSheetId="2" hidden="1">'101 - Zastávka'!$C$83:$K$252</definedName>
    <definedName name="_xlnm.Print_Titles" localSheetId="1">'02 - Ostatní a vedlejší n...'!$76:$76</definedName>
    <definedName name="_xlnm.Print_Titles" localSheetId="2">'101 - Zastávka'!$83:$83</definedName>
    <definedName name="_xlnm.Print_Titles" localSheetId="0">'Rekapitulace stavby'!$49:$49</definedName>
    <definedName name="_xlnm.Print_Area" localSheetId="1">'02 - Ostatní a vedlejší n...'!$C$4:$J$36,'02 - Ostatní a vedlejší n...'!$C$42:$J$58,'02 - Ostatní a vedlejší n...'!$C$64:$K$105</definedName>
    <definedName name="_xlnm.Print_Area" localSheetId="2">'101 - Zastávka'!$C$4:$J$36,'101 - Zastávka'!$C$42:$J$65,'101 - Zastávka'!$C$71:$K$252</definedName>
    <definedName name="_xlnm.Print_Area" localSheetId="0">'Rekapitulace stavby'!$D$4:$AO$33,'Rekapitulace stavby'!$C$39:$AQ$54</definedName>
  </definedNames>
  <calcPr calcId="114210" fullCalcOnLoad="1"/>
</workbook>
</file>

<file path=xl/calcChain.xml><?xml version="1.0" encoding="utf-8"?>
<calcChain xmlns="http://schemas.openxmlformats.org/spreadsheetml/2006/main">
  <c r="T246" i="3"/>
  <c r="T247"/>
  <c r="T245"/>
  <c r="R246"/>
  <c r="R247"/>
  <c r="R245"/>
  <c r="P246"/>
  <c r="P247"/>
  <c r="P245"/>
  <c r="BK246"/>
  <c r="BK247"/>
  <c r="BK245"/>
  <c r="J245"/>
  <c r="T231"/>
  <c r="T234"/>
  <c r="T237"/>
  <c r="T240"/>
  <c r="T243"/>
  <c r="T230"/>
  <c r="R231"/>
  <c r="R234"/>
  <c r="R237"/>
  <c r="R240"/>
  <c r="R243"/>
  <c r="R230"/>
  <c r="P231"/>
  <c r="P234"/>
  <c r="P237"/>
  <c r="P240"/>
  <c r="P243"/>
  <c r="P230"/>
  <c r="BK231"/>
  <c r="BK234"/>
  <c r="BK237"/>
  <c r="BK240"/>
  <c r="BK243"/>
  <c r="BK230"/>
  <c r="J230"/>
  <c r="T208"/>
  <c r="T210"/>
  <c r="T212"/>
  <c r="T214"/>
  <c r="T216"/>
  <c r="T219"/>
  <c r="T222"/>
  <c r="T224"/>
  <c r="T226"/>
  <c r="T228"/>
  <c r="T207"/>
  <c r="R208"/>
  <c r="R210"/>
  <c r="R212"/>
  <c r="R214"/>
  <c r="R216"/>
  <c r="R219"/>
  <c r="R222"/>
  <c r="R224"/>
  <c r="R226"/>
  <c r="R228"/>
  <c r="R207"/>
  <c r="P208"/>
  <c r="P210"/>
  <c r="P212"/>
  <c r="P214"/>
  <c r="P216"/>
  <c r="P219"/>
  <c r="P222"/>
  <c r="P224"/>
  <c r="P226"/>
  <c r="P228"/>
  <c r="P207"/>
  <c r="BK208"/>
  <c r="BK210"/>
  <c r="BK212"/>
  <c r="BK214"/>
  <c r="BK216"/>
  <c r="BK219"/>
  <c r="BK222"/>
  <c r="BK224"/>
  <c r="BK226"/>
  <c r="BK228"/>
  <c r="BK207"/>
  <c r="J207"/>
  <c r="T199"/>
  <c r="T201"/>
  <c r="T204"/>
  <c r="T198"/>
  <c r="R199"/>
  <c r="R201"/>
  <c r="R204"/>
  <c r="R198"/>
  <c r="P199"/>
  <c r="P201"/>
  <c r="P204"/>
  <c r="P198"/>
  <c r="BK199"/>
  <c r="BK201"/>
  <c r="BK204"/>
  <c r="BK198"/>
  <c r="J198"/>
  <c r="T144"/>
  <c r="T147"/>
  <c r="T150"/>
  <c r="T153"/>
  <c r="T156"/>
  <c r="T162"/>
  <c r="T168"/>
  <c r="T171"/>
  <c r="T175"/>
  <c r="T178"/>
  <c r="T182"/>
  <c r="T188"/>
  <c r="T193"/>
  <c r="T143"/>
  <c r="R144"/>
  <c r="R147"/>
  <c r="R150"/>
  <c r="R153"/>
  <c r="R156"/>
  <c r="R162"/>
  <c r="R168"/>
  <c r="R171"/>
  <c r="R175"/>
  <c r="R178"/>
  <c r="R182"/>
  <c r="R188"/>
  <c r="R193"/>
  <c r="R143"/>
  <c r="P144"/>
  <c r="P147"/>
  <c r="P150"/>
  <c r="P153"/>
  <c r="P156"/>
  <c r="P162"/>
  <c r="P168"/>
  <c r="P171"/>
  <c r="P175"/>
  <c r="P178"/>
  <c r="P182"/>
  <c r="P188"/>
  <c r="P193"/>
  <c r="P143"/>
  <c r="BK144"/>
  <c r="BK147"/>
  <c r="BK150"/>
  <c r="BK153"/>
  <c r="BK156"/>
  <c r="BK162"/>
  <c r="BK168"/>
  <c r="BK171"/>
  <c r="BK175"/>
  <c r="BK178"/>
  <c r="BK182"/>
  <c r="BK188"/>
  <c r="BK193"/>
  <c r="BK143"/>
  <c r="J143"/>
  <c r="T136"/>
  <c r="T138"/>
  <c r="T141"/>
  <c r="T135"/>
  <c r="R136"/>
  <c r="R138"/>
  <c r="R141"/>
  <c r="R135"/>
  <c r="P136"/>
  <c r="P138"/>
  <c r="P141"/>
  <c r="P135"/>
  <c r="BK136"/>
  <c r="BK138"/>
  <c r="BK141"/>
  <c r="BK135"/>
  <c r="J135"/>
  <c r="T87"/>
  <c r="T90"/>
  <c r="T92"/>
  <c r="T94"/>
  <c r="T95"/>
  <c r="T100"/>
  <c r="T102"/>
  <c r="T105"/>
  <c r="T107"/>
  <c r="T109"/>
  <c r="T113"/>
  <c r="T115"/>
  <c r="T117"/>
  <c r="T119"/>
  <c r="T121"/>
  <c r="T123"/>
  <c r="T125"/>
  <c r="T127"/>
  <c r="T130"/>
  <c r="T132"/>
  <c r="T86"/>
  <c r="R87"/>
  <c r="R90"/>
  <c r="R92"/>
  <c r="R94"/>
  <c r="R95"/>
  <c r="R100"/>
  <c r="R102"/>
  <c r="R105"/>
  <c r="R107"/>
  <c r="R109"/>
  <c r="R113"/>
  <c r="R115"/>
  <c r="R117"/>
  <c r="R119"/>
  <c r="R121"/>
  <c r="R123"/>
  <c r="R125"/>
  <c r="R127"/>
  <c r="R130"/>
  <c r="R132"/>
  <c r="R86"/>
  <c r="P87"/>
  <c r="P90"/>
  <c r="P92"/>
  <c r="P94"/>
  <c r="P95"/>
  <c r="P100"/>
  <c r="P102"/>
  <c r="P105"/>
  <c r="P107"/>
  <c r="P109"/>
  <c r="P113"/>
  <c r="P115"/>
  <c r="P117"/>
  <c r="P119"/>
  <c r="P121"/>
  <c r="P123"/>
  <c r="P125"/>
  <c r="P127"/>
  <c r="P130"/>
  <c r="P132"/>
  <c r="P86"/>
  <c r="BK87"/>
  <c r="BK90"/>
  <c r="BK92"/>
  <c r="BK94"/>
  <c r="BK95"/>
  <c r="BK100"/>
  <c r="BK102"/>
  <c r="BK105"/>
  <c r="BK107"/>
  <c r="BK109"/>
  <c r="BK113"/>
  <c r="BK115"/>
  <c r="BK117"/>
  <c r="BK119"/>
  <c r="BK121"/>
  <c r="BK123"/>
  <c r="BK125"/>
  <c r="BK127"/>
  <c r="BK130"/>
  <c r="BK132"/>
  <c r="BK86"/>
  <c r="J86"/>
  <c r="T85"/>
  <c r="R85"/>
  <c r="P85"/>
  <c r="BK85"/>
  <c r="J85"/>
  <c r="T84"/>
  <c r="R84"/>
  <c r="P84"/>
  <c r="BK84"/>
  <c r="J84"/>
  <c r="BI87"/>
  <c r="BI90"/>
  <c r="BI92"/>
  <c r="BI94"/>
  <c r="BI95"/>
  <c r="BI100"/>
  <c r="BI102"/>
  <c r="BI105"/>
  <c r="BI107"/>
  <c r="BI109"/>
  <c r="BI113"/>
  <c r="BI115"/>
  <c r="BI117"/>
  <c r="BI119"/>
  <c r="BI121"/>
  <c r="BI123"/>
  <c r="BI125"/>
  <c r="BI127"/>
  <c r="BI130"/>
  <c r="BI132"/>
  <c r="BI136"/>
  <c r="BI138"/>
  <c r="BI141"/>
  <c r="BI144"/>
  <c r="BI147"/>
  <c r="BI150"/>
  <c r="BI153"/>
  <c r="BI156"/>
  <c r="BI162"/>
  <c r="BI168"/>
  <c r="BI171"/>
  <c r="BI175"/>
  <c r="BI178"/>
  <c r="BI182"/>
  <c r="BI188"/>
  <c r="BI193"/>
  <c r="BI199"/>
  <c r="BI201"/>
  <c r="BI204"/>
  <c r="BI208"/>
  <c r="BI210"/>
  <c r="BI212"/>
  <c r="BI214"/>
  <c r="BI216"/>
  <c r="BI219"/>
  <c r="BI222"/>
  <c r="BI224"/>
  <c r="BI226"/>
  <c r="BI228"/>
  <c r="BI231"/>
  <c r="BI234"/>
  <c r="BI237"/>
  <c r="BI240"/>
  <c r="BI243"/>
  <c r="BI246"/>
  <c r="BI247"/>
  <c r="F34"/>
  <c r="BD53" i="1"/>
  <c r="BH87" i="3"/>
  <c r="BH90"/>
  <c r="BH92"/>
  <c r="BH94"/>
  <c r="BH95"/>
  <c r="BH100"/>
  <c r="BH102"/>
  <c r="BH105"/>
  <c r="BH107"/>
  <c r="BH109"/>
  <c r="BH113"/>
  <c r="BH115"/>
  <c r="BH117"/>
  <c r="BH119"/>
  <c r="BH121"/>
  <c r="BH123"/>
  <c r="BH125"/>
  <c r="BH127"/>
  <c r="BH130"/>
  <c r="BH132"/>
  <c r="BH136"/>
  <c r="BH138"/>
  <c r="BH141"/>
  <c r="BH144"/>
  <c r="BH147"/>
  <c r="BH150"/>
  <c r="BH153"/>
  <c r="BH156"/>
  <c r="BH162"/>
  <c r="BH168"/>
  <c r="BH171"/>
  <c r="BH175"/>
  <c r="BH178"/>
  <c r="BH182"/>
  <c r="BH188"/>
  <c r="BH193"/>
  <c r="BH199"/>
  <c r="BH201"/>
  <c r="BH204"/>
  <c r="BH208"/>
  <c r="BH210"/>
  <c r="BH212"/>
  <c r="BH214"/>
  <c r="BH216"/>
  <c r="BH219"/>
  <c r="BH222"/>
  <c r="BH224"/>
  <c r="BH226"/>
  <c r="BH228"/>
  <c r="BH231"/>
  <c r="BH234"/>
  <c r="BH237"/>
  <c r="BH240"/>
  <c r="BH243"/>
  <c r="BH246"/>
  <c r="BH247"/>
  <c r="F33"/>
  <c r="BC53" i="1"/>
  <c r="BG87" i="3"/>
  <c r="BG90"/>
  <c r="BG92"/>
  <c r="BG94"/>
  <c r="BG95"/>
  <c r="BG100"/>
  <c r="BG102"/>
  <c r="BG105"/>
  <c r="BG107"/>
  <c r="BG109"/>
  <c r="BG113"/>
  <c r="BG115"/>
  <c r="BG117"/>
  <c r="BG119"/>
  <c r="BG121"/>
  <c r="BG123"/>
  <c r="BG125"/>
  <c r="BG127"/>
  <c r="BG130"/>
  <c r="BG132"/>
  <c r="BG136"/>
  <c r="BG138"/>
  <c r="BG141"/>
  <c r="BG144"/>
  <c r="BG147"/>
  <c r="BG150"/>
  <c r="BG153"/>
  <c r="BG156"/>
  <c r="BG162"/>
  <c r="BG168"/>
  <c r="BG171"/>
  <c r="BG175"/>
  <c r="BG178"/>
  <c r="BG182"/>
  <c r="BG188"/>
  <c r="BG193"/>
  <c r="BG199"/>
  <c r="BG201"/>
  <c r="BG204"/>
  <c r="BG208"/>
  <c r="BG210"/>
  <c r="BG212"/>
  <c r="BG214"/>
  <c r="BG216"/>
  <c r="BG219"/>
  <c r="BG222"/>
  <c r="BG224"/>
  <c r="BG226"/>
  <c r="BG228"/>
  <c r="BG231"/>
  <c r="BG234"/>
  <c r="BG237"/>
  <c r="BG240"/>
  <c r="BG243"/>
  <c r="BG246"/>
  <c r="BG247"/>
  <c r="F32"/>
  <c r="BB53" i="1"/>
  <c r="BF87" i="3"/>
  <c r="BF90"/>
  <c r="BF92"/>
  <c r="BF94"/>
  <c r="BF95"/>
  <c r="BF100"/>
  <c r="BF102"/>
  <c r="BF105"/>
  <c r="BF107"/>
  <c r="BF109"/>
  <c r="BF113"/>
  <c r="BF115"/>
  <c r="BF117"/>
  <c r="BF119"/>
  <c r="BF121"/>
  <c r="BF123"/>
  <c r="BF125"/>
  <c r="BF127"/>
  <c r="BF130"/>
  <c r="BF132"/>
  <c r="BF136"/>
  <c r="BF138"/>
  <c r="BF141"/>
  <c r="BF144"/>
  <c r="BF147"/>
  <c r="BF150"/>
  <c r="BF153"/>
  <c r="BF156"/>
  <c r="BF162"/>
  <c r="BF168"/>
  <c r="BF171"/>
  <c r="BF175"/>
  <c r="BF178"/>
  <c r="BF182"/>
  <c r="BF188"/>
  <c r="BF193"/>
  <c r="BF199"/>
  <c r="BF201"/>
  <c r="BF204"/>
  <c r="BF208"/>
  <c r="BF210"/>
  <c r="BF212"/>
  <c r="BF214"/>
  <c r="BF216"/>
  <c r="BF219"/>
  <c r="BF222"/>
  <c r="BF224"/>
  <c r="BF226"/>
  <c r="BF228"/>
  <c r="BF231"/>
  <c r="BF234"/>
  <c r="BF237"/>
  <c r="BF240"/>
  <c r="BF243"/>
  <c r="BF246"/>
  <c r="BF247"/>
  <c r="F31"/>
  <c r="BA53" i="1"/>
  <c r="J87" i="3"/>
  <c r="BE87"/>
  <c r="J90"/>
  <c r="BE90"/>
  <c r="J92"/>
  <c r="BE92"/>
  <c r="J94"/>
  <c r="BE94"/>
  <c r="J95"/>
  <c r="BE95"/>
  <c r="J100"/>
  <c r="BE100"/>
  <c r="J102"/>
  <c r="BE102"/>
  <c r="J105"/>
  <c r="BE105"/>
  <c r="J107"/>
  <c r="BE107"/>
  <c r="J109"/>
  <c r="BE109"/>
  <c r="J113"/>
  <c r="BE113"/>
  <c r="J115"/>
  <c r="BE115"/>
  <c r="J117"/>
  <c r="BE117"/>
  <c r="J119"/>
  <c r="BE119"/>
  <c r="J121"/>
  <c r="BE121"/>
  <c r="J123"/>
  <c r="BE123"/>
  <c r="J125"/>
  <c r="BE125"/>
  <c r="J127"/>
  <c r="BE127"/>
  <c r="J130"/>
  <c r="BE130"/>
  <c r="J132"/>
  <c r="BE132"/>
  <c r="J136"/>
  <c r="BE136"/>
  <c r="J138"/>
  <c r="BE138"/>
  <c r="J141"/>
  <c r="BE141"/>
  <c r="J144"/>
  <c r="BE144"/>
  <c r="J147"/>
  <c r="BE147"/>
  <c r="J150"/>
  <c r="BE150"/>
  <c r="J153"/>
  <c r="BE153"/>
  <c r="J156"/>
  <c r="BE156"/>
  <c r="J162"/>
  <c r="BE162"/>
  <c r="J168"/>
  <c r="BE168"/>
  <c r="J171"/>
  <c r="BE171"/>
  <c r="J175"/>
  <c r="BE175"/>
  <c r="J178"/>
  <c r="BE178"/>
  <c r="J182"/>
  <c r="BE182"/>
  <c r="J188"/>
  <c r="BE188"/>
  <c r="J193"/>
  <c r="BE193"/>
  <c r="J199"/>
  <c r="BE199"/>
  <c r="J201"/>
  <c r="BE201"/>
  <c r="J204"/>
  <c r="BE204"/>
  <c r="J208"/>
  <c r="BE208"/>
  <c r="J210"/>
  <c r="BE210"/>
  <c r="J212"/>
  <c r="BE212"/>
  <c r="J214"/>
  <c r="BE214"/>
  <c r="J216"/>
  <c r="BE216"/>
  <c r="J219"/>
  <c r="BE219"/>
  <c r="J222"/>
  <c r="BE222"/>
  <c r="J224"/>
  <c r="BE224"/>
  <c r="J226"/>
  <c r="BE226"/>
  <c r="J228"/>
  <c r="BE228"/>
  <c r="J231"/>
  <c r="BE231"/>
  <c r="J234"/>
  <c r="BE234"/>
  <c r="J237"/>
  <c r="BE237"/>
  <c r="J240"/>
  <c r="BE240"/>
  <c r="J243"/>
  <c r="BE243"/>
  <c r="J246"/>
  <c r="BE246"/>
  <c r="J247"/>
  <c r="BE247"/>
  <c r="F30"/>
  <c r="AZ53" i="1"/>
  <c r="AY53"/>
  <c r="AX53"/>
  <c r="J31" i="3"/>
  <c r="AW53" i="1"/>
  <c r="J30" i="3"/>
  <c r="AV53" i="1"/>
  <c r="AU53"/>
  <c r="J27" i="3"/>
  <c r="AG53" i="1"/>
  <c r="J56" i="3"/>
  <c r="J64"/>
  <c r="J63"/>
  <c r="J62"/>
  <c r="J61"/>
  <c r="J60"/>
  <c r="J59"/>
  <c r="J58"/>
  <c r="J57"/>
  <c r="E18"/>
  <c r="F81"/>
  <c r="J80"/>
  <c r="F80"/>
  <c r="J12"/>
  <c r="J78"/>
  <c r="F78"/>
  <c r="E76"/>
  <c r="E7"/>
  <c r="E74"/>
  <c r="F52"/>
  <c r="J51"/>
  <c r="F51"/>
  <c r="J49"/>
  <c r="F49"/>
  <c r="E47"/>
  <c r="E45"/>
  <c r="J36"/>
  <c r="J18"/>
  <c r="J17"/>
  <c r="T79" i="2"/>
  <c r="T81"/>
  <c r="T83"/>
  <c r="T85"/>
  <c r="T89"/>
  <c r="T92"/>
  <c r="T96"/>
  <c r="T99"/>
  <c r="T102"/>
  <c r="T78"/>
  <c r="R79"/>
  <c r="R81"/>
  <c r="R83"/>
  <c r="R85"/>
  <c r="R89"/>
  <c r="R92"/>
  <c r="R96"/>
  <c r="R99"/>
  <c r="R102"/>
  <c r="R78"/>
  <c r="P79"/>
  <c r="P81"/>
  <c r="P83"/>
  <c r="P85"/>
  <c r="P89"/>
  <c r="P92"/>
  <c r="P96"/>
  <c r="P99"/>
  <c r="P102"/>
  <c r="P78"/>
  <c r="BK79"/>
  <c r="BK81"/>
  <c r="BK83"/>
  <c r="BK85"/>
  <c r="BK89"/>
  <c r="BK92"/>
  <c r="BK96"/>
  <c r="BK99"/>
  <c r="BK102"/>
  <c r="BK78"/>
  <c r="J78"/>
  <c r="T77"/>
  <c r="R77"/>
  <c r="P77"/>
  <c r="BK77"/>
  <c r="J77"/>
  <c r="BI79"/>
  <c r="BI81"/>
  <c r="BI83"/>
  <c r="BI85"/>
  <c r="BI89"/>
  <c r="BI92"/>
  <c r="BI96"/>
  <c r="BI99"/>
  <c r="BI102"/>
  <c r="F34"/>
  <c r="BD52" i="1"/>
  <c r="BH79" i="2"/>
  <c r="BH81"/>
  <c r="BH83"/>
  <c r="BH85"/>
  <c r="BH89"/>
  <c r="BH92"/>
  <c r="BH96"/>
  <c r="BH99"/>
  <c r="BH102"/>
  <c r="F33"/>
  <c r="BC52" i="1"/>
  <c r="BG79" i="2"/>
  <c r="BG81"/>
  <c r="BG83"/>
  <c r="BG85"/>
  <c r="BG89"/>
  <c r="BG92"/>
  <c r="BG96"/>
  <c r="BG99"/>
  <c r="BG102"/>
  <c r="F32"/>
  <c r="BB52" i="1"/>
  <c r="BF79" i="2"/>
  <c r="BF81"/>
  <c r="BF83"/>
  <c r="BF85"/>
  <c r="BF89"/>
  <c r="BF92"/>
  <c r="BF96"/>
  <c r="BF99"/>
  <c r="BF102"/>
  <c r="F31"/>
  <c r="BA52" i="1"/>
  <c r="J79" i="2"/>
  <c r="BE79"/>
  <c r="J81"/>
  <c r="BE81"/>
  <c r="J83"/>
  <c r="BE83"/>
  <c r="J85"/>
  <c r="BE85"/>
  <c r="J89"/>
  <c r="BE89"/>
  <c r="J92"/>
  <c r="BE92"/>
  <c r="J96"/>
  <c r="BE96"/>
  <c r="J99"/>
  <c r="BE99"/>
  <c r="J102"/>
  <c r="BE102"/>
  <c r="F30"/>
  <c r="AZ52" i="1"/>
  <c r="AY52"/>
  <c r="AX52"/>
  <c r="J31" i="2"/>
  <c r="AW52" i="1"/>
  <c r="J30" i="2"/>
  <c r="AV52" i="1"/>
  <c r="AU52"/>
  <c r="J27" i="2"/>
  <c r="AG52" i="1"/>
  <c r="J56" i="2"/>
  <c r="J57"/>
  <c r="E18"/>
  <c r="F74"/>
  <c r="J73"/>
  <c r="F73"/>
  <c r="J12"/>
  <c r="J71"/>
  <c r="F71"/>
  <c r="E69"/>
  <c r="E7"/>
  <c r="E67"/>
  <c r="F52"/>
  <c r="J51"/>
  <c r="F51"/>
  <c r="J49"/>
  <c r="F49"/>
  <c r="E47"/>
  <c r="E45"/>
  <c r="J36"/>
  <c r="J18"/>
  <c r="J17"/>
  <c r="BD51" i="1"/>
  <c r="W30"/>
  <c r="BC51"/>
  <c r="W29"/>
  <c r="BB51"/>
  <c r="W28"/>
  <c r="BA51"/>
  <c r="AW51"/>
  <c r="AK27"/>
  <c r="W27"/>
  <c r="AZ51"/>
  <c r="AV51"/>
  <c r="AK26"/>
  <c r="W26"/>
  <c r="AG51"/>
  <c r="AK23"/>
  <c r="AY51"/>
  <c r="AX51"/>
  <c r="AU51"/>
  <c r="AT51"/>
  <c r="AS51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<sst xmlns="http://schemas.openxmlformats.org/spreadsheetml/2006/main" count="2498" uniqueCount="498">
  <si>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</si>
  <si>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</si>
  <si>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</si>
  <si>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</si>
  <si>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</si>
  <si>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</si>
  <si>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</si>
  <si>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{2d7ddc5b-b651-4f41-aca9-31467b204bcb}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</si>
  <si>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</si>
  <si>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</si>
  <si>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</si>
  <si>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</si>
  <si>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</si>
  <si>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</si>
  <si>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</si>
  <si>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</si>
  <si>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</si>
  <si>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</si>
  <si>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</si>
  <si>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Točna autobusu v Nové Hlíně</t>
  </si>
  <si>
    <t>KSO:</t>
  </si>
  <si>
    <t/>
  </si>
  <si>
    <t>CC-CZ:</t>
  </si>
  <si>
    <t>Místo:</t>
  </si>
  <si>
    <t>Nová Hlína</t>
  </si>
  <si>
    <t>Datum:</t>
  </si>
  <si>
    <t>6. 3. 2017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</si>
  <si>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</si>
  <si>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</si>
  <si>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</si>
  <si>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</si>
  <si>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</si>
  <si>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</si>
  <si>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</si>
  <si>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WAY project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</si>
  <si>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</si>
  <si>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</si>
  <si>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</si>
  <si>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</si>
  <si>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</si>
  <si>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</si>
  <si>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</si>
  <si>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</si>
  <si>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</si>
  <si>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</si>
  <si>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</si>
  <si>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</si>
  <si>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</si>
  <si>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</si>
  <si>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</si>
  <si>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</si>
  <si>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</si>
  <si>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</si>
  <si>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</si>
  <si>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</si>
  <si>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</si>
  <si>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</si>
  <si>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</si>
  <si>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</si>
  <si>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</si>
  <si>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</si>
  <si>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</si>
  <si>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</si>
  <si>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</si>
  <si>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</si>
  <si>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</si>
  <si>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</si>
  <si>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</si>
  <si>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</si>
  <si>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</si>
  <si>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</si>
  <si>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</si>
  <si>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</si>
  <si>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</si>
  <si>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</si>
  <si>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</si>
  <si>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</si>
  <si>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</si>
  <si>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</si>
  <si>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</si>
  <si>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{92380d2e-384d-4531-ad1e-e3858c6670c4}</t>
  </si>
  <si>
    <t>2</t>
  </si>
  <si>
    <t>101</t>
  </si>
  <si>
    <t>Zastávka</t>
  </si>
  <si>
    <t>{aa55d80a-761a-4fc9-b27b-2386e9955bc5}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</si>
  <si>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</si>
  <si>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</si>
  <si>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</si>
  <si>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</si>
  <si>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</si>
  <si>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</si>
  <si>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</si>
  <si>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</si>
  <si>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</si>
  <si>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</si>
  <si>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</si>
  <si>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</si>
  <si>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</si>
  <si>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</si>
  <si>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</si>
  <si>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</si>
  <si>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</si>
  <si>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</si>
  <si>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</si>
  <si>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</si>
  <si>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</si>
  <si>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</si>
  <si>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</si>
  <si>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</si>
  <si>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</si>
  <si>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</si>
  <si>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</si>
  <si>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</si>
  <si>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</si>
  <si>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</si>
  <si>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</si>
  <si>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</si>
  <si>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</si>
  <si>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01400</t>
  </si>
  <si>
    <t>POPLATKY</t>
  </si>
  <si>
    <t>KČ</t>
  </si>
  <si>
    <t>OTSKP-SPK 2016</t>
  </si>
  <si>
    <t>512</t>
  </si>
  <si>
    <t>-1803026739</t>
  </si>
  <si>
    <t>VV</t>
  </si>
  <si>
    <t>"za vytýčení inženýrský sítí pro stavbu jako celek" 1</t>
  </si>
  <si>
    <t>02510</t>
  </si>
  <si>
    <t>ZKOUŠENÍ MATERIÁLŮ ZKUŠEBNOU ZHOTOVITELE</t>
  </si>
  <si>
    <t>-631003639</t>
  </si>
  <si>
    <t>"Pro stavbu jako celek" 1</t>
  </si>
  <si>
    <t>3</t>
  </si>
  <si>
    <t>02610</t>
  </si>
  <si>
    <t>ZKOUŠENÍ KONSTRUKCÍ A PRACÍ ZKUŠEBNOU ZHOTOVITELE</t>
  </si>
  <si>
    <t>583666159</t>
  </si>
  <si>
    <t>02720</t>
  </si>
  <si>
    <t>POMOC PRÁCE ZŘÍZ NEBO ZAJIŠŤ REGULACI A OCHRANU DOPRAVY</t>
  </si>
  <si>
    <t>-1599670676</t>
  </si>
  <si>
    <t>dopravně inženýrské opatření</t>
  </si>
  <si>
    <t>vyznačení pracovních míst</t>
  </si>
  <si>
    <t>"bere se pro celou stavbu jako jedn celek" 1</t>
  </si>
  <si>
    <t>5</t>
  </si>
  <si>
    <t>02811</t>
  </si>
  <si>
    <t>PRŮZKUMNÉ PRÁCE GEOTECHNICKÉ NA POVRCHU</t>
  </si>
  <si>
    <t>-1680787531</t>
  </si>
  <si>
    <t>prohlídka a posouzení podloží vozovky, rýhy geotechnikem včetně návrhu opatření</t>
  </si>
  <si>
    <t>"pro stavbu jako celek" 1</t>
  </si>
  <si>
    <t>6</t>
  </si>
  <si>
    <t>02910</t>
  </si>
  <si>
    <t>OSTATNÍ POŽADAVKY - ZEMĚMĚŘIČSKÁ MĚŘENÍ</t>
  </si>
  <si>
    <t>-519015433</t>
  </si>
  <si>
    <t>podrobné vytýčení podle vytyčovacích protokolů</t>
  </si>
  <si>
    <t>podrobné vytýčení výšek povrchu podle příčných řezů</t>
  </si>
  <si>
    <t>7</t>
  </si>
  <si>
    <t>02910 a</t>
  </si>
  <si>
    <t>2101929908</t>
  </si>
  <si>
    <t>Zaměření skutečného provedení stavby</t>
  </si>
  <si>
    <t>8</t>
  </si>
  <si>
    <t>02940</t>
  </si>
  <si>
    <t>OSTATNÍ POŽADAVKY - VYPRACOVÁNÍ DOKUMENTACE</t>
  </si>
  <si>
    <t>773017539</t>
  </si>
  <si>
    <t>vypracování  dokumentace skutečného provedení</t>
  </si>
  <si>
    <t>"bere se jako celek, PD ve 6 vyhotoveních" 1</t>
  </si>
  <si>
    <t>9</t>
  </si>
  <si>
    <t>02960</t>
  </si>
  <si>
    <t>OSTATNÍ POŽADAVKY - ODBORNÝ DOZOR</t>
  </si>
  <si>
    <t>121459794</t>
  </si>
  <si>
    <t>opatření pro zajištění BOZP na staveništi</t>
  </si>
  <si>
    <t>oplocení a ohrazení staveniště, vytýčení bezp. koridoru pro pěší a cyklisty</t>
  </si>
  <si>
    <t>101 - Zastávka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</si>
  <si>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</si>
  <si>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</si>
  <si>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</si>
  <si>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</si>
  <si>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</si>
  <si>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</si>
  <si>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</si>
  <si>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</si>
  <si>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</si>
  <si>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</si>
  <si>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</si>
  <si>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113154112</t>
  </si>
  <si>
    <t>Frézování živičného krytu tl 40 mm pruh š 0,5 m pl do 500 m2 bez překážek v trase</t>
  </si>
  <si>
    <t>m2</t>
  </si>
  <si>
    <t>CS ÚRS 2017 01</t>
  </si>
  <si>
    <t>-1896266630</t>
  </si>
  <si>
    <t>uvažuje se pro povrch. úpravy vozovky podél nových obrub</t>
  </si>
  <si>
    <t>"dle výk. výměr" 3,75</t>
  </si>
  <si>
    <t>121101101</t>
  </si>
  <si>
    <t>Sejmutí ornice s přemístěním na vzdálenost do 50 m</t>
  </si>
  <si>
    <t>m3</t>
  </si>
  <si>
    <t>-800359908</t>
  </si>
  <si>
    <t>"v tl. 0,1 m dle výk. výměr" 80,61*0,1</t>
  </si>
  <si>
    <t>122202201</t>
  </si>
  <si>
    <t>Odkopávky a prokopávky nezapažené pro silnice objemu do 100 m3 v hornině tř. 3</t>
  </si>
  <si>
    <t>-328410005</t>
  </si>
  <si>
    <t>"výkop dle výk. výměr" 8,86</t>
  </si>
  <si>
    <t>122202209</t>
  </si>
  <si>
    <t>Příplatek k odkopávkám a prokopávkám pro silnice v hornině tř. 3 za lepivost</t>
  </si>
  <si>
    <t>100905614</t>
  </si>
  <si>
    <t>162701105</t>
  </si>
  <si>
    <t>Vodorovné přemístění do 10000 m výkopku/sypaniny z horniny tř. 1 až 4</t>
  </si>
  <si>
    <t>-213781254</t>
  </si>
  <si>
    <t>vodor. přeprava přebyt. zeminy na řízenou skládku do 10 km</t>
  </si>
  <si>
    <t>"odkopávka" 8,86</t>
  </si>
  <si>
    <t>"odečte se zemina pro násypy dle výk. výměr" -3,31-3,20</t>
  </si>
  <si>
    <t>Součet</t>
  </si>
  <si>
    <t>171201211</t>
  </si>
  <si>
    <t>Poplatek za uložení odpadu ze sypaniny na skládce (skládkovné)</t>
  </si>
  <si>
    <t>t</t>
  </si>
  <si>
    <t>1097668257</t>
  </si>
  <si>
    <t>"Dle přemístění na skládku" 2,35*1,8</t>
  </si>
  <si>
    <t>162301102</t>
  </si>
  <si>
    <t>Vodorovné přemístění do 1000 m výkopku/sypaniny z horniny tř. 1 až 4</t>
  </si>
  <si>
    <t>-1431988442</t>
  </si>
  <si>
    <t>vodor. přeprava přebyt. ornice na deponii stavebníka do 1 km</t>
  </si>
  <si>
    <t>"dle výk. výměr" (80,61-13,26-16,63)*0,1</t>
  </si>
  <si>
    <t>171101102</t>
  </si>
  <si>
    <t>Uložení sypaniny z hornin soudržných do násypů zhutněných na 96 % PS</t>
  </si>
  <si>
    <t>355397737</t>
  </si>
  <si>
    <t>"dodatečný násyp dle výk. výměr" 3,20</t>
  </si>
  <si>
    <t>171101103</t>
  </si>
  <si>
    <t>Uložení sypaniny z hornin soudržných do násypů zhutněných do 100 % PS</t>
  </si>
  <si>
    <t>-2142317063</t>
  </si>
  <si>
    <t>"hutněný násyp dle výk. výměr" 3,31</t>
  </si>
  <si>
    <t>10</t>
  </si>
  <si>
    <t>175111101</t>
  </si>
  <si>
    <t>Obsypání potrubí ručně sypaninou bez prohození, uloženou do 3 m</t>
  </si>
  <si>
    <t>-1934238155</t>
  </si>
  <si>
    <t>obsyp potrubí zatrubnění příkopu DN250, uvažuje se po pláň chodníku</t>
  </si>
  <si>
    <t>dle vzor. řezu uvažováno 0.16 m2/bm potrubí</t>
  </si>
  <si>
    <t>"dle  výk. výměr" 15,4*0,16</t>
  </si>
  <si>
    <t>11</t>
  </si>
  <si>
    <t>M</t>
  </si>
  <si>
    <t>583313450</t>
  </si>
  <si>
    <t>kamenivo těžené drobné tříděné (Bratčice) frakce 0-4</t>
  </si>
  <si>
    <t>1598711388</t>
  </si>
  <si>
    <t>"uvažuje se cca 2.0t/m3, dle obsypání" 2,464*2,0</t>
  </si>
  <si>
    <t>12</t>
  </si>
  <si>
    <t>181301101</t>
  </si>
  <si>
    <t>Rozprostření ornice tl vrstvy do 100 mm pl do 500 m2 v rovině nebo ve svahu do 1:5</t>
  </si>
  <si>
    <t>-1111211326</t>
  </si>
  <si>
    <t>"ohumusování v rovině dle výk. výměr" 13,26</t>
  </si>
  <si>
    <t>13</t>
  </si>
  <si>
    <t>181411131</t>
  </si>
  <si>
    <t>Založení parkového trávníku výsevem plochy do 1000 m2 v rovině a ve svahu do 1:5</t>
  </si>
  <si>
    <t>1314721950</t>
  </si>
  <si>
    <t>"dle ohumusování v rovině dle výk. výměr" 13,26</t>
  </si>
  <si>
    <t>14</t>
  </si>
  <si>
    <t>182301121</t>
  </si>
  <si>
    <t>Rozprostření ornice pl do 500 m2 ve svahu přes 1:5 tl vrstvy do 100 mm</t>
  </si>
  <si>
    <t>258319252</t>
  </si>
  <si>
    <t>"ohumusování ve svahu dle výk. výměr" 16,63</t>
  </si>
  <si>
    <t>181411132</t>
  </si>
  <si>
    <t>Založení parkového trávníku výsevem plochy do 1000 m2 ve svahu do 1:2</t>
  </si>
  <si>
    <t>-385307258</t>
  </si>
  <si>
    <t>16</t>
  </si>
  <si>
    <t>005724100</t>
  </si>
  <si>
    <t>osivo směs travní parková</t>
  </si>
  <si>
    <t>kg</t>
  </si>
  <si>
    <t>1198849656</t>
  </si>
  <si>
    <t>"dle ohumusování dle výk. výměr, cca 0,03 kg/m2" (13,26+16,63)*0,03</t>
  </si>
  <si>
    <t>17</t>
  </si>
  <si>
    <t>182201101</t>
  </si>
  <si>
    <t>Svahování násypů</t>
  </si>
  <si>
    <t>508232751</t>
  </si>
  <si>
    <t>"dle ohumusování ve svahu dle výk. výměr" 16,63</t>
  </si>
  <si>
    <t>18</t>
  </si>
  <si>
    <t>185804312</t>
  </si>
  <si>
    <t>Zalití rostlin vodou plocha přes 20 m2</t>
  </si>
  <si>
    <t>-1508656623</t>
  </si>
  <si>
    <t>uvažuje se 10x po 5l na 1 m2 travnatých ploch</t>
  </si>
  <si>
    <t>(13,26+16,63)*10*0,005</t>
  </si>
  <si>
    <t>19</t>
  </si>
  <si>
    <t>181951101</t>
  </si>
  <si>
    <t>Úprava pláně v hornině tř. 1 až 4 bez zhutnění</t>
  </si>
  <si>
    <t>1203389156</t>
  </si>
  <si>
    <t>"pro plochy ohumusování v rovině dle výk. výměr" 13,26</t>
  </si>
  <si>
    <t>20</t>
  </si>
  <si>
    <t>181951102</t>
  </si>
  <si>
    <t>Úprava pláně v hornině tř. 1 až 4 se zhutněním</t>
  </si>
  <si>
    <t>-746915973</t>
  </si>
  <si>
    <t>dle plochy nových vozovek a chodníků dle výk. výměr</t>
  </si>
  <si>
    <t>26,6+30,64</t>
  </si>
  <si>
    <t>Vodorovné konstrukce</t>
  </si>
  <si>
    <t>451311111</t>
  </si>
  <si>
    <t>Podklad pod dlažbu z betonu prostého tl do 100 mm</t>
  </si>
  <si>
    <t>2132640000</t>
  </si>
  <si>
    <t>"opevnění vyústění potrubí, lože pod dlažbu z lomového kamene tl. 100 mm" 1,0</t>
  </si>
  <si>
    <t>22</t>
  </si>
  <si>
    <t>451572111</t>
  </si>
  <si>
    <t>Lože pod potrubí otevřený výkop z kameniva drobného těženého</t>
  </si>
  <si>
    <t>-520009400</t>
  </si>
  <si>
    <t>pod potrubí zatrubnění příkopu DN 250</t>
  </si>
  <si>
    <t>"dle VPŘ, dle kubatur" 0,6*15,4*0,1</t>
  </si>
  <si>
    <t>23</t>
  </si>
  <si>
    <t>465511511</t>
  </si>
  <si>
    <t>Dlažba z lomového kamene do malty s vyplněním spár maltou a vyspárováním plocha do 20 m2 tl 200 mm</t>
  </si>
  <si>
    <t>-571902016</t>
  </si>
  <si>
    <t>"opevnění vyústění potrubí, dlažba z lomového kamene tl. 200 mm" 1,0</t>
  </si>
  <si>
    <t>Komunikace pozemní</t>
  </si>
  <si>
    <t>24</t>
  </si>
  <si>
    <t>564851111</t>
  </si>
  <si>
    <t>Podklad ze štěrkodrtě ŠD tl 150 mm</t>
  </si>
  <si>
    <t>-1371047705</t>
  </si>
  <si>
    <t>pro novou konstrukci vozovky v tl.150 mm, ŠDa 0/32, podkladní vrstva</t>
  </si>
  <si>
    <t>"dle výk. výměr" 26,6</t>
  </si>
  <si>
    <t>25</t>
  </si>
  <si>
    <t>564851113</t>
  </si>
  <si>
    <t>Podklad ze štěrkodrtě ŠD tl 170 mm</t>
  </si>
  <si>
    <t>1834542968</t>
  </si>
  <si>
    <t>pro konstrukci vozovky v tl. min 150 mm prům 170 mm ŠDa 0/32, ochranná vrstva</t>
  </si>
  <si>
    <t>26</t>
  </si>
  <si>
    <t>564861112</t>
  </si>
  <si>
    <t>Podklad ze štěrkodrtě ŠD tl 210 mm</t>
  </si>
  <si>
    <t>2122779592</t>
  </si>
  <si>
    <t>pro konstrukci chodníků v tl. min 200 mm prům 210 mm ŠDa 0/32, ochranná vrstva</t>
  </si>
  <si>
    <t>"dle výk výměr" 30,64</t>
  </si>
  <si>
    <t>27</t>
  </si>
  <si>
    <t>565155111</t>
  </si>
  <si>
    <t>Asfaltový beton vrstva podkladní ACP 16 (obalované kamenivo OKS) tl 70 mm š do 3 m</t>
  </si>
  <si>
    <t>702017167</t>
  </si>
  <si>
    <t>pro kci vozovky, uvažuje se ACP 16+</t>
  </si>
  <si>
    <t>"dle výk. výměr" 26,60</t>
  </si>
  <si>
    <t>28</t>
  </si>
  <si>
    <t>573211111</t>
  </si>
  <si>
    <t>Postřik živičný spojovací z asfaltu v množství do 0,70 kg/m2</t>
  </si>
  <si>
    <t>2000717255</t>
  </si>
  <si>
    <t>PS A, pod ACO v množství 0,20 kg/m2, nová kce</t>
  </si>
  <si>
    <t>"dle nové kce vozovky dle výk. výměr" 26,60</t>
  </si>
  <si>
    <t>PS A, pod ACO v množství 0,50 kg/m2, povrch. úprava</t>
  </si>
  <si>
    <t>"dle povrch. úpravy vozovky dle výk. výměr" 3,75</t>
  </si>
  <si>
    <t>29</t>
  </si>
  <si>
    <t>577134211</t>
  </si>
  <si>
    <t>Asfaltový beton vrstva obrusná ACO 11 (ABS) tř. II tl 40 mm š do 3 m z nemodifikovaného asfaltu</t>
  </si>
  <si>
    <t>855913078</t>
  </si>
  <si>
    <t>pro kci nové vozovky, uvažuje se ACO 11</t>
  </si>
  <si>
    <t>pro povrch. úpravu vozovky podél obrub</t>
  </si>
  <si>
    <t>30</t>
  </si>
  <si>
    <t>591411111</t>
  </si>
  <si>
    <t>Kladení dlažby z mozaiky jednobarevné komunikací pro pěší lože z kameniva</t>
  </si>
  <si>
    <t>-8028987</t>
  </si>
  <si>
    <t>uvažuje se pro kryt chodníků z odseků</t>
  </si>
  <si>
    <t>"dle výk. výměr" 30,64-2,18-3,6-1,35</t>
  </si>
  <si>
    <t>31</t>
  </si>
  <si>
    <t>000odsek</t>
  </si>
  <si>
    <t>Odseky od kostek tříděné</t>
  </si>
  <si>
    <t>T</t>
  </si>
  <si>
    <t>1153075217</t>
  </si>
  <si>
    <t>"dle kladení dlažby z odseků, uvažuje se cca 4,6 m2/T" 23,51/4,6</t>
  </si>
  <si>
    <t>barva světlá šedá, přičteno ztratné 2%</t>
  </si>
  <si>
    <t>5,111*1,02 'Přepočtené koeficientem množství</t>
  </si>
  <si>
    <t>32</t>
  </si>
  <si>
    <t>596811120</t>
  </si>
  <si>
    <t>Kladení betonové dlažby komunikací pro pěší do lože z kameniva vel do 0,09 m2 plochy do 50 m2</t>
  </si>
  <si>
    <t>-1760923932</t>
  </si>
  <si>
    <t>plocha varovných a sign. pásů z umělého kamene</t>
  </si>
  <si>
    <t>"dle výk. výměr" 2,18</t>
  </si>
  <si>
    <t>33</t>
  </si>
  <si>
    <t>592453130W</t>
  </si>
  <si>
    <t>Dlaždice se speciální hmat. úpravou 20x20x6 cm přírodní ze syntetiského kamene</t>
  </si>
  <si>
    <t>-2062453339</t>
  </si>
  <si>
    <t>"dlažba varovných a sign. pásů dle kladení" 2,18</t>
  </si>
  <si>
    <t>barva tmavá šedá, přičteno ztratné 3%</t>
  </si>
  <si>
    <t>2,18*1,03 'Přepočtené koeficientem množství</t>
  </si>
  <si>
    <t>34</t>
  </si>
  <si>
    <t>596811220</t>
  </si>
  <si>
    <t>Kladení betonové dlažby komunikací pro pěší do lože z kameniva vel do 0,25 m2 plochy do 50 m2</t>
  </si>
  <si>
    <t>1465688350</t>
  </si>
  <si>
    <t>hladká kamenná dl. pro ohraničení var. a sign. pásů</t>
  </si>
  <si>
    <t>"dle výk. výměr" 1,35</t>
  </si>
  <si>
    <t>hladká kamenná dlažba pro kontrastní pás</t>
  </si>
  <si>
    <t>"dle výk. výměr" 3,60</t>
  </si>
  <si>
    <t>35</t>
  </si>
  <si>
    <t>583811540_2</t>
  </si>
  <si>
    <t>deska dlažební, žula tryskaná, 30x30 tl 5 cm</t>
  </si>
  <si>
    <t>729686653</t>
  </si>
  <si>
    <t>uvažuvat desky tl. 60 mm, pro kontrastní pás</t>
  </si>
  <si>
    <t>3,6*1,03 'Přepočtené koeficientem množství</t>
  </si>
  <si>
    <t>36</t>
  </si>
  <si>
    <t>583811540_1</t>
  </si>
  <si>
    <t>831519525</t>
  </si>
  <si>
    <t>uvažuvat desky tl. 60 mm, 250x300 mm, pro ohraničení var. a sig. pásů</t>
  </si>
  <si>
    <t>1,35*1,03 'Přepočtené koeficientem množství</t>
  </si>
  <si>
    <t>Trubní vedení</t>
  </si>
  <si>
    <t>37</t>
  </si>
  <si>
    <t>871360410</t>
  </si>
  <si>
    <t>Montáž kanalizačního potrubí korugovaného SN 10 z polypropylenu DN 250</t>
  </si>
  <si>
    <t>m</t>
  </si>
  <si>
    <t>-325137316</t>
  </si>
  <si>
    <t>"potrubí DN 250 dle výk. výměr" 15,4</t>
  </si>
  <si>
    <t>38</t>
  </si>
  <si>
    <t>286147260</t>
  </si>
  <si>
    <t>trubka kanalizační žebrovaná ULTRA RIB 2 DIN (PP) vnitřní průměr 250mm, dl. 5m</t>
  </si>
  <si>
    <t>kus</t>
  </si>
  <si>
    <t>129643006</t>
  </si>
  <si>
    <t>"dle montáže, uvažuje se 2 ks" 2</t>
  </si>
  <si>
    <t>uvažovat potrubí PP, UR2, SN12</t>
  </si>
  <si>
    <t>39</t>
  </si>
  <si>
    <t>286147270</t>
  </si>
  <si>
    <t>trubka kanalizační žebrovaná ULTRA RIB 2 DIN (PP) vnitřní průměr 250mm, dl. 6m</t>
  </si>
  <si>
    <t>-1413809982</t>
  </si>
  <si>
    <t>"dle montáže, uvažuje se 1 ks" 1</t>
  </si>
  <si>
    <t>Ostatní konstrukce a práce, bourání</t>
  </si>
  <si>
    <t>40</t>
  </si>
  <si>
    <t>914111111</t>
  </si>
  <si>
    <t>Montáž svislé dopravní značky do velikosti 1 m2 objímkami na sloupek nebo konzolu</t>
  </si>
  <si>
    <t>-244265397</t>
  </si>
  <si>
    <t>"nové svislé DZ dle výk. výměr" 1</t>
  </si>
  <si>
    <t>41</t>
  </si>
  <si>
    <t>404442300</t>
  </si>
  <si>
    <t>značka svislá FeZn NK 500 x 500 mm</t>
  </si>
  <si>
    <t>-2072555931</t>
  </si>
  <si>
    <t>"DZ IJ4b - Zastávka autobusu" 1</t>
  </si>
  <si>
    <t>42</t>
  </si>
  <si>
    <t>914511112</t>
  </si>
  <si>
    <t>Montáž sloupku dopravních značek délky do 3,5 m s betonovým základem a patkou</t>
  </si>
  <si>
    <t>635801929</t>
  </si>
  <si>
    <t>"nové sloupky svislých DZ dle výk. výměr" 1</t>
  </si>
  <si>
    <t>43</t>
  </si>
  <si>
    <t>404452250</t>
  </si>
  <si>
    <t>sloupek Zn 60 - 350</t>
  </si>
  <si>
    <t>-462908688</t>
  </si>
  <si>
    <t>44</t>
  </si>
  <si>
    <t>916241113</t>
  </si>
  <si>
    <t>Osazení obrubníku kamenného ležatého s boční opěrou do lože z betonu prostého</t>
  </si>
  <si>
    <t>730390077</t>
  </si>
  <si>
    <t>uvažuje se pro osazení kam. obrubníků z OP4 lože z betonu C20/25n XF3</t>
  </si>
  <si>
    <t>"dle výk. výměr" 15,0</t>
  </si>
  <si>
    <t>45</t>
  </si>
  <si>
    <t>583803440</t>
  </si>
  <si>
    <t>obrubník kamenný přímý, (bSM) žula, OP4 20x25</t>
  </si>
  <si>
    <t>-2121488913</t>
  </si>
  <si>
    <t>P</t>
  </si>
  <si>
    <t>Poznámka k položce:
1 bm = 120 kg</t>
  </si>
  <si>
    <t>"dle osazení" 15,0</t>
  </si>
  <si>
    <t>46</t>
  </si>
  <si>
    <t>919112213</t>
  </si>
  <si>
    <t>Řezání spár pro vytvoření komůrky š 10 mm hl 25 mm pro těsnící zálivku v živičném krytu</t>
  </si>
  <si>
    <t>-1298405030</t>
  </si>
  <si>
    <t>"dle řezání" 15,5</t>
  </si>
  <si>
    <t>47</t>
  </si>
  <si>
    <t>919121213</t>
  </si>
  <si>
    <t>Těsnění spár zálivkou za studena pro komůrky š 10 mm hl 25 mm bez těsnicího profilu</t>
  </si>
  <si>
    <t>290430297</t>
  </si>
  <si>
    <t>48</t>
  </si>
  <si>
    <t>919735112</t>
  </si>
  <si>
    <t>Řezání stávajícího živičného krytu hl do 100 mm</t>
  </si>
  <si>
    <t>-50280918</t>
  </si>
  <si>
    <t>"řezání dle výk. výměr" 15,5</t>
  </si>
  <si>
    <t>49</t>
  </si>
  <si>
    <t>966008212</t>
  </si>
  <si>
    <t>Bourání odvodňovacího žlabu z betonových příkopových tvárnic š do 800 mm</t>
  </si>
  <si>
    <t>-129739100</t>
  </si>
  <si>
    <t>"žlab šířky 0.6m, dle výk. výměr" 15,38</t>
  </si>
  <si>
    <t>997</t>
  </si>
  <si>
    <t>Přesun sutě</t>
  </si>
  <si>
    <t>50</t>
  </si>
  <si>
    <t>997221551</t>
  </si>
  <si>
    <t>Vodorovná doprava suti ze sypkých materiálů do 1 km</t>
  </si>
  <si>
    <t>504217502</t>
  </si>
  <si>
    <t>Na deponii stavebníka do 6 km</t>
  </si>
  <si>
    <t>"vyfrézovaná drť" 0,386</t>
  </si>
  <si>
    <t>51</t>
  </si>
  <si>
    <t>997221559</t>
  </si>
  <si>
    <t>Příplatek ZKD 1 km u vodorovné dopravy suti ze sypkých materiálů</t>
  </si>
  <si>
    <t>1857756818</t>
  </si>
  <si>
    <t>"vyfrézovaná drť" 0,386*(6-1)</t>
  </si>
  <si>
    <t>52</t>
  </si>
  <si>
    <t>997221571</t>
  </si>
  <si>
    <t>Vodorovná doprava vybouraných hmot do 1 km</t>
  </si>
  <si>
    <t>-655474892</t>
  </si>
  <si>
    <t>Na skládku odpadů do 10 km</t>
  </si>
  <si>
    <t>"vybouraný žlab z příkop. tvárnic" 5,383</t>
  </si>
  <si>
    <t>53</t>
  </si>
  <si>
    <t>997221579</t>
  </si>
  <si>
    <t>Příplatek ZKD 1 km u vodorovné dopravy vybouraných hmot</t>
  </si>
  <si>
    <t>-624541160</t>
  </si>
  <si>
    <t>"vybouraný žlab z příkop. tvárnic" 5,383*(10-1)</t>
  </si>
  <si>
    <t>54</t>
  </si>
  <si>
    <t>997221815</t>
  </si>
  <si>
    <t>Poplatek za uložení betonového odpadu na skládce (skládkovné)</t>
  </si>
  <si>
    <t>-1918980942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</si>
  <si>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</si>
  <si>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</si>
  <si>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</si>
  <si>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</si>
  <si>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</si>
  <si>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-649799546</t>
  </si>
  <si>
    <t>56</t>
  </si>
  <si>
    <t>000přístřešek</t>
  </si>
  <si>
    <t>Přístřešek autobusové zastávky typový</t>
  </si>
  <si>
    <t>ks</t>
  </si>
  <si>
    <t>-894742234</t>
  </si>
  <si>
    <t>kompletní dodání zastávkového přístřešku</t>
  </si>
  <si>
    <t>včetně předepsaného osazení a zemních prací</t>
  </si>
  <si>
    <t>typ dle požadavku stavebníka, s úzkými boky</t>
  </si>
  <si>
    <t>délka 2886 mm, šířka 795/1553 mm, výška 2347</t>
  </si>
  <si>
    <t>"dle výk. výměr 1 ks"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</si>
</sst>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20"/>
      <name val="Trebuchet MS"/>
    </font>
    <font>
      <sz val="10"/>
      <color indexed="56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21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9" fillId="0" borderId="21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166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2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6" fillId="0" borderId="4" xfId="0" applyFont="1" applyBorder="1" applyAlignment="1"/>
    <xf numFmtId="0" fontId="6" fillId="0" borderId="21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167" fontId="7" fillId="0" borderId="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  <protection locked="0"/>
    </xf>
    <xf numFmtId="4" fontId="9" fillId="0" borderId="23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9" fillId="0" borderId="0" xfId="0" applyFont="1" applyBorder="1" applyAlignment="1" applyProtection="1">
      <alignment horizontal="left"/>
    </xf>
    <xf numFmtId="4" fontId="9" fillId="0" borderId="0" xfId="0" applyNumberFormat="1" applyFont="1" applyBorder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7" xfId="0" applyFont="1" applyBorder="1" applyAlignment="1" applyProtection="1">
      <alignment horizontal="center" vertical="center"/>
    </xf>
    <xf numFmtId="49" fontId="38" fillId="0" borderId="27" xfId="0" applyNumberFormat="1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center" vertical="center" wrapText="1"/>
    </xf>
    <xf numFmtId="167" fontId="38" fillId="0" borderId="27" xfId="0" applyNumberFormat="1" applyFont="1" applyBorder="1" applyAlignment="1" applyProtection="1">
      <alignment vertical="center"/>
    </xf>
    <xf numFmtId="4" fontId="38" fillId="3" borderId="27" xfId="0" applyNumberFormat="1" applyFont="1" applyFill="1" applyBorder="1" applyAlignment="1" applyProtection="1">
      <alignment vertical="center"/>
      <protection locked="0"/>
    </xf>
    <xf numFmtId="4" fontId="38" fillId="0" borderId="27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8" fillId="3" borderId="27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1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88" t="s">
        <v>16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7"/>
      <c r="AQ5" s="29"/>
      <c r="BE5" s="286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0" t="s">
        <v>19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7"/>
      <c r="AQ6" s="29"/>
      <c r="BE6" s="287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287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87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87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287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287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87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287"/>
      <c r="BS13" s="22" t="s">
        <v>8</v>
      </c>
    </row>
    <row r="14" spans="1:74" ht="15">
      <c r="B14" s="26"/>
      <c r="C14" s="27"/>
      <c r="D14" s="27"/>
      <c r="E14" s="291" t="s">
        <v>32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287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87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287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287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87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87"/>
      <c r="BS19" s="22" t="s">
        <v>8</v>
      </c>
    </row>
    <row r="20" spans="2:71" ht="22.5" customHeight="1">
      <c r="B20" s="26"/>
      <c r="C20" s="27"/>
      <c r="D20" s="27"/>
      <c r="E20" s="293" t="s">
        <v>21</v>
      </c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3"/>
      <c r="AL20" s="293"/>
      <c r="AM20" s="293"/>
      <c r="AN20" s="293"/>
      <c r="AO20" s="27"/>
      <c r="AP20" s="27"/>
      <c r="AQ20" s="29"/>
      <c r="BE20" s="287"/>
      <c r="BS20" s="22" t="s">
        <v>35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87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87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62">
        <f>ROUND(AG51,2)</f>
        <v>0</v>
      </c>
      <c r="AL23" s="263"/>
      <c r="AM23" s="263"/>
      <c r="AN23" s="263"/>
      <c r="AO23" s="263"/>
      <c r="AP23" s="40"/>
      <c r="AQ23" s="43"/>
      <c r="BE23" s="287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87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64" t="s">
        <v>38</v>
      </c>
      <c r="M25" s="264"/>
      <c r="N25" s="264"/>
      <c r="O25" s="264"/>
      <c r="P25" s="40"/>
      <c r="Q25" s="40"/>
      <c r="R25" s="40"/>
      <c r="S25" s="40"/>
      <c r="T25" s="40"/>
      <c r="U25" s="40"/>
      <c r="V25" s="40"/>
      <c r="W25" s="264" t="s">
        <v>39</v>
      </c>
      <c r="X25" s="264"/>
      <c r="Y25" s="264"/>
      <c r="Z25" s="264"/>
      <c r="AA25" s="264"/>
      <c r="AB25" s="264"/>
      <c r="AC25" s="264"/>
      <c r="AD25" s="264"/>
      <c r="AE25" s="264"/>
      <c r="AF25" s="40"/>
      <c r="AG25" s="40"/>
      <c r="AH25" s="40"/>
      <c r="AI25" s="40"/>
      <c r="AJ25" s="40"/>
      <c r="AK25" s="264" t="s">
        <v>40</v>
      </c>
      <c r="AL25" s="264"/>
      <c r="AM25" s="264"/>
      <c r="AN25" s="264"/>
      <c r="AO25" s="264"/>
      <c r="AP25" s="40"/>
      <c r="AQ25" s="43"/>
      <c r="BE25" s="287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260">
        <v>0.21</v>
      </c>
      <c r="M26" s="261"/>
      <c r="N26" s="261"/>
      <c r="O26" s="261"/>
      <c r="P26" s="46"/>
      <c r="Q26" s="46"/>
      <c r="R26" s="46"/>
      <c r="S26" s="46"/>
      <c r="T26" s="46"/>
      <c r="U26" s="46"/>
      <c r="V26" s="46"/>
      <c r="W26" s="281">
        <f>ROUND(AZ51,2)</f>
        <v>0</v>
      </c>
      <c r="X26" s="261"/>
      <c r="Y26" s="261"/>
      <c r="Z26" s="261"/>
      <c r="AA26" s="261"/>
      <c r="AB26" s="261"/>
      <c r="AC26" s="261"/>
      <c r="AD26" s="261"/>
      <c r="AE26" s="261"/>
      <c r="AF26" s="46"/>
      <c r="AG26" s="46"/>
      <c r="AH26" s="46"/>
      <c r="AI26" s="46"/>
      <c r="AJ26" s="46"/>
      <c r="AK26" s="281">
        <f>ROUND(AV51,2)</f>
        <v>0</v>
      </c>
      <c r="AL26" s="261"/>
      <c r="AM26" s="261"/>
      <c r="AN26" s="261"/>
      <c r="AO26" s="261"/>
      <c r="AP26" s="46"/>
      <c r="AQ26" s="48"/>
      <c r="BE26" s="287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260">
        <v>0.15</v>
      </c>
      <c r="M27" s="261"/>
      <c r="N27" s="261"/>
      <c r="O27" s="261"/>
      <c r="P27" s="46"/>
      <c r="Q27" s="46"/>
      <c r="R27" s="46"/>
      <c r="S27" s="46"/>
      <c r="T27" s="46"/>
      <c r="U27" s="46"/>
      <c r="V27" s="46"/>
      <c r="W27" s="281">
        <f>ROUND(BA51,2)</f>
        <v>0</v>
      </c>
      <c r="X27" s="261"/>
      <c r="Y27" s="261"/>
      <c r="Z27" s="261"/>
      <c r="AA27" s="261"/>
      <c r="AB27" s="261"/>
      <c r="AC27" s="261"/>
      <c r="AD27" s="261"/>
      <c r="AE27" s="261"/>
      <c r="AF27" s="46"/>
      <c r="AG27" s="46"/>
      <c r="AH27" s="46"/>
      <c r="AI27" s="46"/>
      <c r="AJ27" s="46"/>
      <c r="AK27" s="281">
        <f>ROUND(AW51,2)</f>
        <v>0</v>
      </c>
      <c r="AL27" s="261"/>
      <c r="AM27" s="261"/>
      <c r="AN27" s="261"/>
      <c r="AO27" s="261"/>
      <c r="AP27" s="46"/>
      <c r="AQ27" s="48"/>
      <c r="BE27" s="287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260">
        <v>0.21</v>
      </c>
      <c r="M28" s="261"/>
      <c r="N28" s="261"/>
      <c r="O28" s="261"/>
      <c r="P28" s="46"/>
      <c r="Q28" s="46"/>
      <c r="R28" s="46"/>
      <c r="S28" s="46"/>
      <c r="T28" s="46"/>
      <c r="U28" s="46"/>
      <c r="V28" s="46"/>
      <c r="W28" s="281">
        <f>ROUND(BB51,2)</f>
        <v>0</v>
      </c>
      <c r="X28" s="261"/>
      <c r="Y28" s="261"/>
      <c r="Z28" s="261"/>
      <c r="AA28" s="261"/>
      <c r="AB28" s="261"/>
      <c r="AC28" s="261"/>
      <c r="AD28" s="261"/>
      <c r="AE28" s="261"/>
      <c r="AF28" s="46"/>
      <c r="AG28" s="46"/>
      <c r="AH28" s="46"/>
      <c r="AI28" s="46"/>
      <c r="AJ28" s="46"/>
      <c r="AK28" s="281">
        <v>0</v>
      </c>
      <c r="AL28" s="261"/>
      <c r="AM28" s="261"/>
      <c r="AN28" s="261"/>
      <c r="AO28" s="261"/>
      <c r="AP28" s="46"/>
      <c r="AQ28" s="48"/>
      <c r="BE28" s="287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260">
        <v>0.15</v>
      </c>
      <c r="M29" s="261"/>
      <c r="N29" s="261"/>
      <c r="O29" s="261"/>
      <c r="P29" s="46"/>
      <c r="Q29" s="46"/>
      <c r="R29" s="46"/>
      <c r="S29" s="46"/>
      <c r="T29" s="46"/>
      <c r="U29" s="46"/>
      <c r="V29" s="46"/>
      <c r="W29" s="281">
        <f>ROUND(BC51,2)</f>
        <v>0</v>
      </c>
      <c r="X29" s="261"/>
      <c r="Y29" s="261"/>
      <c r="Z29" s="261"/>
      <c r="AA29" s="261"/>
      <c r="AB29" s="261"/>
      <c r="AC29" s="261"/>
      <c r="AD29" s="261"/>
      <c r="AE29" s="261"/>
      <c r="AF29" s="46"/>
      <c r="AG29" s="46"/>
      <c r="AH29" s="46"/>
      <c r="AI29" s="46"/>
      <c r="AJ29" s="46"/>
      <c r="AK29" s="281">
        <v>0</v>
      </c>
      <c r="AL29" s="261"/>
      <c r="AM29" s="261"/>
      <c r="AN29" s="261"/>
      <c r="AO29" s="261"/>
      <c r="AP29" s="46"/>
      <c r="AQ29" s="48"/>
      <c r="BE29" s="287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260">
        <v>0</v>
      </c>
      <c r="M30" s="261"/>
      <c r="N30" s="261"/>
      <c r="O30" s="261"/>
      <c r="P30" s="46"/>
      <c r="Q30" s="46"/>
      <c r="R30" s="46"/>
      <c r="S30" s="46"/>
      <c r="T30" s="46"/>
      <c r="U30" s="46"/>
      <c r="V30" s="46"/>
      <c r="W30" s="281">
        <f>ROUND(BD51,2)</f>
        <v>0</v>
      </c>
      <c r="X30" s="261"/>
      <c r="Y30" s="261"/>
      <c r="Z30" s="261"/>
      <c r="AA30" s="261"/>
      <c r="AB30" s="261"/>
      <c r="AC30" s="261"/>
      <c r="AD30" s="261"/>
      <c r="AE30" s="261"/>
      <c r="AF30" s="46"/>
      <c r="AG30" s="46"/>
      <c r="AH30" s="46"/>
      <c r="AI30" s="46"/>
      <c r="AJ30" s="46"/>
      <c r="AK30" s="281">
        <v>0</v>
      </c>
      <c r="AL30" s="261"/>
      <c r="AM30" s="261"/>
      <c r="AN30" s="261"/>
      <c r="AO30" s="261"/>
      <c r="AP30" s="46"/>
      <c r="AQ30" s="48"/>
      <c r="BE30" s="287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87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256" t="s">
        <v>49</v>
      </c>
      <c r="Y32" s="257"/>
      <c r="Z32" s="257"/>
      <c r="AA32" s="257"/>
      <c r="AB32" s="257"/>
      <c r="AC32" s="51"/>
      <c r="AD32" s="51"/>
      <c r="AE32" s="51"/>
      <c r="AF32" s="51"/>
      <c r="AG32" s="51"/>
      <c r="AH32" s="51"/>
      <c r="AI32" s="51"/>
      <c r="AJ32" s="51"/>
      <c r="AK32" s="258">
        <f>SUM(AK23:AK30)</f>
        <v>0</v>
      </c>
      <c r="AL32" s="257"/>
      <c r="AM32" s="257"/>
      <c r="AN32" s="257"/>
      <c r="AO32" s="259"/>
      <c r="AP32" s="49"/>
      <c r="AQ32" s="53"/>
      <c r="BE32" s="287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917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270" t="str">
        <f>K6</f>
        <v>Točna autobusu v Nové Hlíně</v>
      </c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Nová Hlína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272" t="str">
        <f>IF(AN8= "","",AN8)</f>
        <v>6. 3. 2017</v>
      </c>
      <c r="AN44" s="27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Třeboň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273" t="str">
        <f>IF(E17="","",E17)</f>
        <v>WAY project s.r.o.</v>
      </c>
      <c r="AN46" s="273"/>
      <c r="AO46" s="273"/>
      <c r="AP46" s="273"/>
      <c r="AQ46" s="61"/>
      <c r="AR46" s="59"/>
      <c r="AS46" s="274" t="s">
        <v>51</v>
      </c>
      <c r="AT46" s="27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276"/>
      <c r="AT47" s="27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278"/>
      <c r="AT48" s="27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282" t="s">
        <v>52</v>
      </c>
      <c r="D49" s="283"/>
      <c r="E49" s="283"/>
      <c r="F49" s="283"/>
      <c r="G49" s="283"/>
      <c r="H49" s="51"/>
      <c r="I49" s="284" t="s">
        <v>53</v>
      </c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83"/>
      <c r="AE49" s="283"/>
      <c r="AF49" s="283"/>
      <c r="AG49" s="285" t="s">
        <v>54</v>
      </c>
      <c r="AH49" s="283"/>
      <c r="AI49" s="283"/>
      <c r="AJ49" s="283"/>
      <c r="AK49" s="283"/>
      <c r="AL49" s="283"/>
      <c r="AM49" s="283"/>
      <c r="AN49" s="284" t="s">
        <v>55</v>
      </c>
      <c r="AO49" s="283"/>
      <c r="AP49" s="283"/>
      <c r="AQ49" s="77" t="s">
        <v>56</v>
      </c>
      <c r="AR49" s="59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6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265">
        <f>ROUND(SUM(AG52:AG53),2)</f>
        <v>0</v>
      </c>
      <c r="AH51" s="265"/>
      <c r="AI51" s="265"/>
      <c r="AJ51" s="265"/>
      <c r="AK51" s="265"/>
      <c r="AL51" s="265"/>
      <c r="AM51" s="265"/>
      <c r="AN51" s="266">
        <f>SUM(AG51,AT51)</f>
        <v>0</v>
      </c>
      <c r="AO51" s="266"/>
      <c r="AP51" s="266"/>
      <c r="AQ51" s="86" t="s">
        <v>21</v>
      </c>
      <c r="AR51" s="69"/>
      <c r="AS51" s="87">
        <f>ROUND(SUM(AS52:AS53),2)</f>
        <v>0</v>
      </c>
      <c r="AT51" s="88">
        <f>ROUND(SUM(AV51:AW51),2)</f>
        <v>0</v>
      </c>
      <c r="AU51" s="89">
        <f>ROUND(SUM(AU52:AU53),5)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ROUND(SUM(AZ52:AZ53),2)</f>
        <v>0</v>
      </c>
      <c r="BA51" s="88">
        <f>ROUND(SUM(BA52:BA53),2)</f>
        <v>0</v>
      </c>
      <c r="BB51" s="88">
        <f>ROUND(SUM(BB52:BB53),2)</f>
        <v>0</v>
      </c>
      <c r="BC51" s="88">
        <f>ROUND(SUM(BC52:BC53),2)</f>
        <v>0</v>
      </c>
      <c r="BD51" s="90">
        <f>ROUND(SUM(BD52:BD53),2)</f>
        <v>0</v>
      </c>
      <c r="BS51" s="91" t="s">
        <v>70</v>
      </c>
      <c r="BT51" s="91" t="s">
        <v>71</v>
      </c>
      <c r="BU51" s="92" t="s">
        <v>72</v>
      </c>
      <c r="BV51" s="91" t="s">
        <v>73</v>
      </c>
      <c r="BW51" s="91" t="s">
        <v>7</v>
      </c>
      <c r="BX51" s="91" t="s">
        <v>74</v>
      </c>
      <c r="CL51" s="91" t="s">
        <v>21</v>
      </c>
    </row>
    <row r="52" spans="1:91" s="5" customFormat="1" ht="22.5" customHeight="1">
      <c r="A52" s="93" t="s">
        <v>75</v>
      </c>
      <c r="B52" s="94"/>
      <c r="C52" s="95"/>
      <c r="D52" s="280" t="s">
        <v>76</v>
      </c>
      <c r="E52" s="280"/>
      <c r="F52" s="280"/>
      <c r="G52" s="280"/>
      <c r="H52" s="280"/>
      <c r="I52" s="96"/>
      <c r="J52" s="280" t="s">
        <v>77</v>
      </c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68">
        <f ca="1">'02 - Ostatní a vedlejší n...'!J27</f>
        <v>0</v>
      </c>
      <c r="AH52" s="269"/>
      <c r="AI52" s="269"/>
      <c r="AJ52" s="269"/>
      <c r="AK52" s="269"/>
      <c r="AL52" s="269"/>
      <c r="AM52" s="269"/>
      <c r="AN52" s="268">
        <f>SUM(AG52,AT52)</f>
        <v>0</v>
      </c>
      <c r="AO52" s="269"/>
      <c r="AP52" s="269"/>
      <c r="AQ52" s="97" t="s">
        <v>78</v>
      </c>
      <c r="AR52" s="98"/>
      <c r="AS52" s="99">
        <v>0</v>
      </c>
      <c r="AT52" s="100">
        <f>ROUND(SUM(AV52:AW52),2)</f>
        <v>0</v>
      </c>
      <c r="AU52" s="101">
        <f ca="1">'02 - Ostatní a vedlejší n...'!P77</f>
        <v>0</v>
      </c>
      <c r="AV52" s="100">
        <f ca="1">'02 - Ostatní a vedlejší n...'!J30</f>
        <v>0</v>
      </c>
      <c r="AW52" s="100">
        <f ca="1">'02 - Ostatní a vedlejší n...'!J31</f>
        <v>0</v>
      </c>
      <c r="AX52" s="100">
        <f ca="1">'02 - Ostatní a vedlejší n...'!J32</f>
        <v>0</v>
      </c>
      <c r="AY52" s="100">
        <f ca="1">'02 - Ostatní a vedlejší n...'!J33</f>
        <v>0</v>
      </c>
      <c r="AZ52" s="100">
        <f ca="1">'02 - Ostatní a vedlejší n...'!F30</f>
        <v>0</v>
      </c>
      <c r="BA52" s="100">
        <f ca="1">'02 - Ostatní a vedlejší n...'!F31</f>
        <v>0</v>
      </c>
      <c r="BB52" s="100">
        <f ca="1">'02 - Ostatní a vedlejší n...'!F32</f>
        <v>0</v>
      </c>
      <c r="BC52" s="100">
        <f ca="1">'02 - Ostatní a vedlejší n...'!F33</f>
        <v>0</v>
      </c>
      <c r="BD52" s="102">
        <f ca="1">'02 - Ostatní a vedlejší n...'!F34</f>
        <v>0</v>
      </c>
      <c r="BT52" s="103" t="s">
        <v>79</v>
      </c>
      <c r="BV52" s="103" t="s">
        <v>73</v>
      </c>
      <c r="BW52" s="103" t="s">
        <v>80</v>
      </c>
      <c r="BX52" s="103" t="s">
        <v>7</v>
      </c>
      <c r="CL52" s="103" t="s">
        <v>21</v>
      </c>
      <c r="CM52" s="103" t="s">
        <v>81</v>
      </c>
    </row>
    <row r="53" spans="1:91" s="5" customFormat="1" ht="22.5" customHeight="1">
      <c r="A53" s="93" t="s">
        <v>75</v>
      </c>
      <c r="B53" s="94"/>
      <c r="C53" s="95"/>
      <c r="D53" s="280" t="s">
        <v>82</v>
      </c>
      <c r="E53" s="280"/>
      <c r="F53" s="280"/>
      <c r="G53" s="280"/>
      <c r="H53" s="280"/>
      <c r="I53" s="96"/>
      <c r="J53" s="280" t="s">
        <v>83</v>
      </c>
      <c r="K53" s="280"/>
      <c r="L53" s="280"/>
      <c r="M53" s="280"/>
      <c r="N53" s="280"/>
      <c r="O53" s="280"/>
      <c r="P53" s="280"/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280"/>
      <c r="AB53" s="280"/>
      <c r="AC53" s="280"/>
      <c r="AD53" s="280"/>
      <c r="AE53" s="280"/>
      <c r="AF53" s="280"/>
      <c r="AG53" s="268">
        <f ca="1">'101 - Zastávka'!J27</f>
        <v>0</v>
      </c>
      <c r="AH53" s="269"/>
      <c r="AI53" s="269"/>
      <c r="AJ53" s="269"/>
      <c r="AK53" s="269"/>
      <c r="AL53" s="269"/>
      <c r="AM53" s="269"/>
      <c r="AN53" s="268">
        <f>SUM(AG53,AT53)</f>
        <v>0</v>
      </c>
      <c r="AO53" s="269"/>
      <c r="AP53" s="269"/>
      <c r="AQ53" s="97" t="s">
        <v>78</v>
      </c>
      <c r="AR53" s="98"/>
      <c r="AS53" s="104">
        <v>0</v>
      </c>
      <c r="AT53" s="105">
        <f>ROUND(SUM(AV53:AW53),2)</f>
        <v>0</v>
      </c>
      <c r="AU53" s="106">
        <f ca="1">'101 - Zastávka'!P84</f>
        <v>0</v>
      </c>
      <c r="AV53" s="105">
        <f ca="1">'101 - Zastávka'!J30</f>
        <v>0</v>
      </c>
      <c r="AW53" s="105">
        <f ca="1">'101 - Zastávka'!J31</f>
        <v>0</v>
      </c>
      <c r="AX53" s="105">
        <f ca="1">'101 - Zastávka'!J32</f>
        <v>0</v>
      </c>
      <c r="AY53" s="105">
        <f ca="1">'101 - Zastávka'!J33</f>
        <v>0</v>
      </c>
      <c r="AZ53" s="105">
        <f ca="1">'101 - Zastávka'!F30</f>
        <v>0</v>
      </c>
      <c r="BA53" s="105">
        <f ca="1">'101 - Zastávka'!F31</f>
        <v>0</v>
      </c>
      <c r="BB53" s="105">
        <f ca="1">'101 - Zastávka'!F32</f>
        <v>0</v>
      </c>
      <c r="BC53" s="105">
        <f ca="1">'101 - Zastávka'!F33</f>
        <v>0</v>
      </c>
      <c r="BD53" s="107">
        <f ca="1">'101 - Zastávka'!F34</f>
        <v>0</v>
      </c>
      <c r="BT53" s="103" t="s">
        <v>79</v>
      </c>
      <c r="BV53" s="103" t="s">
        <v>73</v>
      </c>
      <c r="BW53" s="103" t="s">
        <v>84</v>
      </c>
      <c r="BX53" s="103" t="s">
        <v>7</v>
      </c>
      <c r="CL53" s="103" t="s">
        <v>21</v>
      </c>
      <c r="CM53" s="103" t="s">
        <v>81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BE5:BE32"/>
    <mergeCell ref="K5:AO5"/>
    <mergeCell ref="K6:AO6"/>
    <mergeCell ref="E14:AJ14"/>
    <mergeCell ref="E20:AN20"/>
    <mergeCell ref="AK25:AO25"/>
    <mergeCell ref="L26:O26"/>
    <mergeCell ref="W28:AE28"/>
    <mergeCell ref="AK28:AO28"/>
    <mergeCell ref="W26:AE26"/>
    <mergeCell ref="AK30:AO30"/>
    <mergeCell ref="C49:G49"/>
    <mergeCell ref="I49:AF49"/>
    <mergeCell ref="AG49:AM49"/>
    <mergeCell ref="AN49:AP49"/>
    <mergeCell ref="AK26:AO26"/>
    <mergeCell ref="L27:O27"/>
    <mergeCell ref="W27:AE27"/>
    <mergeCell ref="AK27:AO27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30:O30"/>
    <mergeCell ref="X32:AB32"/>
    <mergeCell ref="AK32:AO32"/>
    <mergeCell ref="L28:O28"/>
    <mergeCell ref="AK23:AO23"/>
    <mergeCell ref="L25:O25"/>
    <mergeCell ref="W25:AE25"/>
    <mergeCell ref="L29:O29"/>
    <mergeCell ref="W29:AE29"/>
    <mergeCell ref="AK29:AO29"/>
    <mergeCell ref="W30:AE30"/>
  </mergeCells>
  <phoneticPr fontId="40" type="noConversion"/>
  <hyperlinks>
    <hyperlink ref="K1:S1" location="C2" display="1) Rekapitulace stavby"/>
    <hyperlink ref="W1:AI1" location="C51" display="2) Rekapitulace objektů stavby a soupisů prací"/>
    <hyperlink ref="A52" location="'02 - Ostatní a vedlejší n...'!C2" display="/"/>
    <hyperlink ref="A53" location="'101 - Zastáv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85</v>
      </c>
      <c r="G1" s="297" t="s">
        <v>86</v>
      </c>
      <c r="H1" s="297"/>
      <c r="I1" s="112"/>
      <c r="J1" s="111" t="s">
        <v>87</v>
      </c>
      <c r="K1" s="110" t="s">
        <v>88</v>
      </c>
      <c r="L1" s="111" t="s">
        <v>89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4"/>
      <c r="J6" s="27"/>
      <c r="K6" s="29"/>
    </row>
    <row r="7" spans="1:70" ht="22.5" customHeight="1">
      <c r="B7" s="26"/>
      <c r="C7" s="27"/>
      <c r="D7" s="27"/>
      <c r="E7" s="298" t="str">
        <f ca="1">'Rekapitulace stavby'!K6</f>
        <v>Točna autobusu v Nové Hlíně</v>
      </c>
      <c r="F7" s="299"/>
      <c r="G7" s="299"/>
      <c r="H7" s="299"/>
      <c r="I7" s="114"/>
      <c r="J7" s="27"/>
      <c r="K7" s="29"/>
    </row>
    <row r="8" spans="1:70" s="1" customFormat="1" ht="15">
      <c r="B8" s="39"/>
      <c r="C8" s="40"/>
      <c r="D8" s="35" t="s">
        <v>91</v>
      </c>
      <c r="E8" s="40"/>
      <c r="F8" s="40"/>
      <c r="G8" s="40"/>
      <c r="H8" s="40"/>
      <c r="I8" s="115"/>
      <c r="J8" s="40"/>
      <c r="K8" s="43"/>
    </row>
    <row r="9" spans="1:70" s="1" customFormat="1" ht="36.950000000000003" customHeight="1">
      <c r="B9" s="39"/>
      <c r="C9" s="40"/>
      <c r="D9" s="40"/>
      <c r="E9" s="300" t="s">
        <v>92</v>
      </c>
      <c r="F9" s="301"/>
      <c r="G9" s="301"/>
      <c r="H9" s="301"/>
      <c r="I9" s="11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5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6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6" t="s">
        <v>25</v>
      </c>
      <c r="J12" s="117" t="str">
        <f ca="1">'Rekapitulace stavby'!AN8</f>
        <v>6. 3. 2017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5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6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6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5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6" t="s">
        <v>28</v>
      </c>
      <c r="J17" s="33" t="str">
        <f ca="1"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 ca="1">IF('Rekapitulace stavby'!E14="Vyplň údaj","",IF('Rekapitulace stavby'!E14="","",'Rekapitulace stavby'!E14))</f>
        <v/>
      </c>
      <c r="F18" s="40"/>
      <c r="G18" s="40"/>
      <c r="H18" s="40"/>
      <c r="I18" s="116" t="s">
        <v>30</v>
      </c>
      <c r="J18" s="33" t="str">
        <f ca="1"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5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6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6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5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5"/>
      <c r="J23" s="40"/>
      <c r="K23" s="43"/>
    </row>
    <row r="24" spans="2:11" s="6" customFormat="1" ht="22.5" customHeight="1">
      <c r="B24" s="118"/>
      <c r="C24" s="119"/>
      <c r="D24" s="119"/>
      <c r="E24" s="293" t="s">
        <v>21</v>
      </c>
      <c r="F24" s="293"/>
      <c r="G24" s="293"/>
      <c r="H24" s="293"/>
      <c r="I24" s="120"/>
      <c r="J24" s="119"/>
      <c r="K24" s="12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5"/>
      <c r="J25" s="40"/>
      <c r="K25" s="43"/>
    </row>
    <row r="26" spans="2:11" s="1" customFormat="1" ht="6.95" customHeight="1">
      <c r="B26" s="39"/>
      <c r="C26" s="40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9"/>
      <c r="C27" s="40"/>
      <c r="D27" s="124" t="s">
        <v>37</v>
      </c>
      <c r="E27" s="40"/>
      <c r="F27" s="40"/>
      <c r="G27" s="40"/>
      <c r="H27" s="40"/>
      <c r="I27" s="115"/>
      <c r="J27" s="125">
        <f>ROUND(J77,2)</f>
        <v>0</v>
      </c>
      <c r="K27" s="43"/>
    </row>
    <row r="28" spans="2:11" s="1" customFormat="1" ht="6.95" customHeight="1">
      <c r="B28" s="39"/>
      <c r="C28" s="40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6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7">
        <f>ROUND(SUM(BE77:BE105), 2)</f>
        <v>0</v>
      </c>
      <c r="G30" s="40"/>
      <c r="H30" s="40"/>
      <c r="I30" s="128">
        <v>0.21</v>
      </c>
      <c r="J30" s="127">
        <f>ROUND(ROUND((SUM(BE77:BE105)),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7">
        <f>ROUND(SUM(BF77:BF105), 2)</f>
        <v>0</v>
      </c>
      <c r="G31" s="40"/>
      <c r="H31" s="40"/>
      <c r="I31" s="128">
        <v>0.15</v>
      </c>
      <c r="J31" s="127">
        <f>ROUND(ROUND((SUM(BF77:BF105)),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7">
        <f>ROUND(SUM(BG77:BG105), 2)</f>
        <v>0</v>
      </c>
      <c r="G32" s="40"/>
      <c r="H32" s="40"/>
      <c r="I32" s="128">
        <v>0.21</v>
      </c>
      <c r="J32" s="12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7">
        <f>ROUND(SUM(BH77:BH105), 2)</f>
        <v>0</v>
      </c>
      <c r="G33" s="40"/>
      <c r="H33" s="40"/>
      <c r="I33" s="128">
        <v>0.15</v>
      </c>
      <c r="J33" s="12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7">
        <f>ROUND(SUM(BI77:BI105), 2)</f>
        <v>0</v>
      </c>
      <c r="G34" s="40"/>
      <c r="H34" s="40"/>
      <c r="I34" s="128">
        <v>0</v>
      </c>
      <c r="J34" s="12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5"/>
      <c r="J35" s="40"/>
      <c r="K35" s="43"/>
    </row>
    <row r="36" spans="2:11" s="1" customFormat="1" ht="25.35" customHeight="1">
      <c r="B36" s="39"/>
      <c r="C36" s="49"/>
      <c r="D36" s="50" t="s">
        <v>47</v>
      </c>
      <c r="E36" s="51"/>
      <c r="F36" s="51"/>
      <c r="G36" s="129" t="s">
        <v>48</v>
      </c>
      <c r="H36" s="52" t="s">
        <v>49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1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5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5"/>
      <c r="J44" s="40"/>
      <c r="K44" s="43"/>
    </row>
    <row r="45" spans="2:11" s="1" customFormat="1" ht="22.5" customHeight="1">
      <c r="B45" s="39"/>
      <c r="C45" s="40"/>
      <c r="D45" s="40"/>
      <c r="E45" s="298" t="str">
        <f>E7</f>
        <v>Točna autobusu v Nové Hlíně</v>
      </c>
      <c r="F45" s="299"/>
      <c r="G45" s="299"/>
      <c r="H45" s="299"/>
      <c r="I45" s="115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15"/>
      <c r="J46" s="40"/>
      <c r="K46" s="43"/>
    </row>
    <row r="47" spans="2:11" s="1" customFormat="1" ht="23.25" customHeight="1">
      <c r="B47" s="39"/>
      <c r="C47" s="40"/>
      <c r="D47" s="40"/>
      <c r="E47" s="300" t="str">
        <f>E9</f>
        <v>02 - Ostatní a vedlejší náklady</v>
      </c>
      <c r="F47" s="301"/>
      <c r="G47" s="301"/>
      <c r="H47" s="301"/>
      <c r="I47" s="11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5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Nová Hlína</v>
      </c>
      <c r="G49" s="40"/>
      <c r="H49" s="40"/>
      <c r="I49" s="116" t="s">
        <v>25</v>
      </c>
      <c r="J49" s="117" t="str">
        <f>IF(J12="","",J12)</f>
        <v>6. 3. 2017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5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Město Třeboň</v>
      </c>
      <c r="G51" s="40"/>
      <c r="H51" s="40"/>
      <c r="I51" s="116" t="s">
        <v>33</v>
      </c>
      <c r="J51" s="33" t="str">
        <f>E21</f>
        <v>WAY project s.r.o.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5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5"/>
      <c r="J53" s="40"/>
      <c r="K53" s="43"/>
    </row>
    <row r="54" spans="2:47" s="1" customFormat="1" ht="29.25" customHeight="1">
      <c r="B54" s="39"/>
      <c r="C54" s="138" t="s">
        <v>94</v>
      </c>
      <c r="D54" s="49"/>
      <c r="E54" s="49"/>
      <c r="F54" s="49"/>
      <c r="G54" s="49"/>
      <c r="H54" s="49"/>
      <c r="I54" s="139"/>
      <c r="J54" s="140" t="s">
        <v>95</v>
      </c>
      <c r="K54" s="53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5"/>
      <c r="J55" s="40"/>
      <c r="K55" s="43"/>
    </row>
    <row r="56" spans="2:47" s="1" customFormat="1" ht="29.25" customHeight="1">
      <c r="B56" s="39"/>
      <c r="C56" s="141" t="s">
        <v>96</v>
      </c>
      <c r="D56" s="40"/>
      <c r="E56" s="40"/>
      <c r="F56" s="40"/>
      <c r="G56" s="40"/>
      <c r="H56" s="40"/>
      <c r="I56" s="115"/>
      <c r="J56" s="125">
        <f>J77</f>
        <v>0</v>
      </c>
      <c r="K56" s="43"/>
      <c r="AU56" s="22" t="s">
        <v>97</v>
      </c>
    </row>
    <row r="57" spans="2:47" s="7" customFormat="1" ht="24.95" customHeight="1">
      <c r="B57" s="142"/>
      <c r="C57" s="143"/>
      <c r="D57" s="144" t="s">
        <v>98</v>
      </c>
      <c r="E57" s="145"/>
      <c r="F57" s="145"/>
      <c r="G57" s="145"/>
      <c r="H57" s="145"/>
      <c r="I57" s="146"/>
      <c r="J57" s="147">
        <f>J78</f>
        <v>0</v>
      </c>
      <c r="K57" s="148"/>
    </row>
    <row r="58" spans="2:47" s="1" customFormat="1" ht="21.75" customHeight="1">
      <c r="B58" s="39"/>
      <c r="C58" s="40"/>
      <c r="D58" s="40"/>
      <c r="E58" s="40"/>
      <c r="F58" s="40"/>
      <c r="G58" s="40"/>
      <c r="H58" s="40"/>
      <c r="I58" s="115"/>
      <c r="J58" s="40"/>
      <c r="K58" s="43"/>
    </row>
    <row r="59" spans="2:47" s="1" customFormat="1" ht="6.95" customHeight="1">
      <c r="B59" s="54"/>
      <c r="C59" s="55"/>
      <c r="D59" s="55"/>
      <c r="E59" s="55"/>
      <c r="F59" s="55"/>
      <c r="G59" s="55"/>
      <c r="H59" s="55"/>
      <c r="I59" s="133"/>
      <c r="J59" s="55"/>
      <c r="K59" s="5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36"/>
      <c r="J63" s="58"/>
      <c r="K63" s="58"/>
      <c r="L63" s="59"/>
    </row>
    <row r="64" spans="2:47" s="1" customFormat="1" ht="36.950000000000003" customHeight="1">
      <c r="B64" s="39"/>
      <c r="C64" s="60" t="s">
        <v>99</v>
      </c>
      <c r="D64" s="61"/>
      <c r="E64" s="61"/>
      <c r="F64" s="61"/>
      <c r="G64" s="61"/>
      <c r="H64" s="61"/>
      <c r="I64" s="149"/>
      <c r="J64" s="61"/>
      <c r="K64" s="61"/>
      <c r="L64" s="59"/>
    </row>
    <row r="65" spans="2:65" s="1" customFormat="1" ht="6.95" customHeight="1">
      <c r="B65" s="39"/>
      <c r="C65" s="61"/>
      <c r="D65" s="61"/>
      <c r="E65" s="61"/>
      <c r="F65" s="61"/>
      <c r="G65" s="61"/>
      <c r="H65" s="61"/>
      <c r="I65" s="149"/>
      <c r="J65" s="61"/>
      <c r="K65" s="61"/>
      <c r="L65" s="59"/>
    </row>
    <row r="66" spans="2:65" s="1" customFormat="1" ht="14.45" customHeight="1">
      <c r="B66" s="39"/>
      <c r="C66" s="63" t="s">
        <v>18</v>
      </c>
      <c r="D66" s="61"/>
      <c r="E66" s="61"/>
      <c r="F66" s="61"/>
      <c r="G66" s="61"/>
      <c r="H66" s="61"/>
      <c r="I66" s="149"/>
      <c r="J66" s="61"/>
      <c r="K66" s="61"/>
      <c r="L66" s="59"/>
    </row>
    <row r="67" spans="2:65" s="1" customFormat="1" ht="22.5" customHeight="1">
      <c r="B67" s="39"/>
      <c r="C67" s="61"/>
      <c r="D67" s="61"/>
      <c r="E67" s="294" t="str">
        <f>E7</f>
        <v>Točna autobusu v Nové Hlíně</v>
      </c>
      <c r="F67" s="295"/>
      <c r="G67" s="295"/>
      <c r="H67" s="295"/>
      <c r="I67" s="149"/>
      <c r="J67" s="61"/>
      <c r="K67" s="61"/>
      <c r="L67" s="59"/>
    </row>
    <row r="68" spans="2:65" s="1" customFormat="1" ht="14.45" customHeight="1">
      <c r="B68" s="39"/>
      <c r="C68" s="63" t="s">
        <v>91</v>
      </c>
      <c r="D68" s="61"/>
      <c r="E68" s="61"/>
      <c r="F68" s="61"/>
      <c r="G68" s="61"/>
      <c r="H68" s="61"/>
      <c r="I68" s="149"/>
      <c r="J68" s="61"/>
      <c r="K68" s="61"/>
      <c r="L68" s="59"/>
    </row>
    <row r="69" spans="2:65" s="1" customFormat="1" ht="23.25" customHeight="1">
      <c r="B69" s="39"/>
      <c r="C69" s="61"/>
      <c r="D69" s="61"/>
      <c r="E69" s="270" t="str">
        <f>E9</f>
        <v>02 - Ostatní a vedlejší náklady</v>
      </c>
      <c r="F69" s="296"/>
      <c r="G69" s="296"/>
      <c r="H69" s="296"/>
      <c r="I69" s="149"/>
      <c r="J69" s="61"/>
      <c r="K69" s="61"/>
      <c r="L69" s="59"/>
    </row>
    <row r="70" spans="2:65" s="1" customFormat="1" ht="6.95" customHeight="1">
      <c r="B70" s="39"/>
      <c r="C70" s="61"/>
      <c r="D70" s="61"/>
      <c r="E70" s="61"/>
      <c r="F70" s="61"/>
      <c r="G70" s="61"/>
      <c r="H70" s="61"/>
      <c r="I70" s="149"/>
      <c r="J70" s="61"/>
      <c r="K70" s="61"/>
      <c r="L70" s="59"/>
    </row>
    <row r="71" spans="2:65" s="1" customFormat="1" ht="18" customHeight="1">
      <c r="B71" s="39"/>
      <c r="C71" s="63" t="s">
        <v>23</v>
      </c>
      <c r="D71" s="61"/>
      <c r="E71" s="61"/>
      <c r="F71" s="150" t="str">
        <f>F12</f>
        <v>Nová Hlína</v>
      </c>
      <c r="G71" s="61"/>
      <c r="H71" s="61"/>
      <c r="I71" s="151" t="s">
        <v>25</v>
      </c>
      <c r="J71" s="71" t="str">
        <f>IF(J12="","",J12)</f>
        <v>6. 3. 2017</v>
      </c>
      <c r="K71" s="61"/>
      <c r="L71" s="59"/>
    </row>
    <row r="72" spans="2:65" s="1" customFormat="1" ht="6.95" customHeight="1">
      <c r="B72" s="39"/>
      <c r="C72" s="61"/>
      <c r="D72" s="61"/>
      <c r="E72" s="61"/>
      <c r="F72" s="61"/>
      <c r="G72" s="61"/>
      <c r="H72" s="61"/>
      <c r="I72" s="149"/>
      <c r="J72" s="61"/>
      <c r="K72" s="61"/>
      <c r="L72" s="59"/>
    </row>
    <row r="73" spans="2:65" s="1" customFormat="1" ht="15">
      <c r="B73" s="39"/>
      <c r="C73" s="63" t="s">
        <v>27</v>
      </c>
      <c r="D73" s="61"/>
      <c r="E73" s="61"/>
      <c r="F73" s="150" t="str">
        <f>E15</f>
        <v>Město Třeboň</v>
      </c>
      <c r="G73" s="61"/>
      <c r="H73" s="61"/>
      <c r="I73" s="151" t="s">
        <v>33</v>
      </c>
      <c r="J73" s="150" t="str">
        <f>E21</f>
        <v>WAY project s.r.o.</v>
      </c>
      <c r="K73" s="61"/>
      <c r="L73" s="59"/>
    </row>
    <row r="74" spans="2:65" s="1" customFormat="1" ht="14.45" customHeight="1">
      <c r="B74" s="39"/>
      <c r="C74" s="63" t="s">
        <v>31</v>
      </c>
      <c r="D74" s="61"/>
      <c r="E74" s="61"/>
      <c r="F74" s="150" t="str">
        <f>IF(E18="","",E18)</f>
        <v/>
      </c>
      <c r="G74" s="61"/>
      <c r="H74" s="61"/>
      <c r="I74" s="149"/>
      <c r="J74" s="61"/>
      <c r="K74" s="61"/>
      <c r="L74" s="59"/>
    </row>
    <row r="75" spans="2:65" s="1" customFormat="1" ht="10.35" customHeight="1">
      <c r="B75" s="39"/>
      <c r="C75" s="61"/>
      <c r="D75" s="61"/>
      <c r="E75" s="61"/>
      <c r="F75" s="61"/>
      <c r="G75" s="61"/>
      <c r="H75" s="61"/>
      <c r="I75" s="149"/>
      <c r="J75" s="61"/>
      <c r="K75" s="61"/>
      <c r="L75" s="59"/>
    </row>
    <row r="76" spans="2:65" s="8" customFormat="1" ht="29.25" customHeight="1">
      <c r="B76" s="152"/>
      <c r="C76" s="153" t="s">
        <v>100</v>
      </c>
      <c r="D76" s="154" t="s">
        <v>56</v>
      </c>
      <c r="E76" s="154" t="s">
        <v>52</v>
      </c>
      <c r="F76" s="154" t="s">
        <v>101</v>
      </c>
      <c r="G76" s="154" t="s">
        <v>102</v>
      </c>
      <c r="H76" s="154" t="s">
        <v>103</v>
      </c>
      <c r="I76" s="155" t="s">
        <v>104</v>
      </c>
      <c r="J76" s="154" t="s">
        <v>95</v>
      </c>
      <c r="K76" s="156" t="s">
        <v>105</v>
      </c>
      <c r="L76" s="157"/>
      <c r="M76" s="78" t="s">
        <v>106</v>
      </c>
      <c r="N76" s="79" t="s">
        <v>41</v>
      </c>
      <c r="O76" s="79" t="s">
        <v>107</v>
      </c>
      <c r="P76" s="79" t="s">
        <v>108</v>
      </c>
      <c r="Q76" s="79" t="s">
        <v>109</v>
      </c>
      <c r="R76" s="79" t="s">
        <v>110</v>
      </c>
      <c r="S76" s="79" t="s">
        <v>111</v>
      </c>
      <c r="T76" s="80" t="s">
        <v>112</v>
      </c>
    </row>
    <row r="77" spans="2:65" s="1" customFormat="1" ht="29.25" customHeight="1">
      <c r="B77" s="39"/>
      <c r="C77" s="84" t="s">
        <v>96</v>
      </c>
      <c r="D77" s="61"/>
      <c r="E77" s="61"/>
      <c r="F77" s="61"/>
      <c r="G77" s="61"/>
      <c r="H77" s="61"/>
      <c r="I77" s="149"/>
      <c r="J77" s="158">
        <f>BK77</f>
        <v>0</v>
      </c>
      <c r="K77" s="61"/>
      <c r="L77" s="59"/>
      <c r="M77" s="81"/>
      <c r="N77" s="82"/>
      <c r="O77" s="82"/>
      <c r="P77" s="159">
        <f>P78</f>
        <v>0</v>
      </c>
      <c r="Q77" s="82"/>
      <c r="R77" s="159">
        <f>R78</f>
        <v>0</v>
      </c>
      <c r="S77" s="82"/>
      <c r="T77" s="160">
        <f>T78</f>
        <v>0</v>
      </c>
      <c r="AT77" s="22" t="s">
        <v>70</v>
      </c>
      <c r="AU77" s="22" t="s">
        <v>97</v>
      </c>
      <c r="BK77" s="161">
        <f>BK78</f>
        <v>0</v>
      </c>
    </row>
    <row r="78" spans="2:65" s="9" customFormat="1" ht="37.35" customHeight="1">
      <c r="B78" s="162"/>
      <c r="C78" s="163"/>
      <c r="D78" s="164" t="s">
        <v>70</v>
      </c>
      <c r="E78" s="165" t="s">
        <v>113</v>
      </c>
      <c r="F78" s="165" t="s">
        <v>114</v>
      </c>
      <c r="G78" s="163"/>
      <c r="H78" s="163"/>
      <c r="I78" s="166"/>
      <c r="J78" s="167">
        <f>BK78</f>
        <v>0</v>
      </c>
      <c r="K78" s="163"/>
      <c r="L78" s="168"/>
      <c r="M78" s="169"/>
      <c r="N78" s="170"/>
      <c r="O78" s="170"/>
      <c r="P78" s="171">
        <f>SUM(P79:P105)</f>
        <v>0</v>
      </c>
      <c r="Q78" s="170"/>
      <c r="R78" s="171">
        <f>SUM(R79:R105)</f>
        <v>0</v>
      </c>
      <c r="S78" s="170"/>
      <c r="T78" s="172">
        <f>SUM(T79:T105)</f>
        <v>0</v>
      </c>
      <c r="AR78" s="173" t="s">
        <v>115</v>
      </c>
      <c r="AT78" s="174" t="s">
        <v>70</v>
      </c>
      <c r="AU78" s="174" t="s">
        <v>71</v>
      </c>
      <c r="AY78" s="173" t="s">
        <v>116</v>
      </c>
      <c r="BK78" s="175">
        <f>SUM(BK79:BK105)</f>
        <v>0</v>
      </c>
    </row>
    <row r="79" spans="2:65" s="1" customFormat="1" ht="22.5" customHeight="1">
      <c r="B79" s="39"/>
      <c r="C79" s="176" t="s">
        <v>79</v>
      </c>
      <c r="D79" s="176" t="s">
        <v>117</v>
      </c>
      <c r="E79" s="177" t="s">
        <v>118</v>
      </c>
      <c r="F79" s="178" t="s">
        <v>119</v>
      </c>
      <c r="G79" s="179" t="s">
        <v>120</v>
      </c>
      <c r="H79" s="180">
        <v>1</v>
      </c>
      <c r="I79" s="181"/>
      <c r="J79" s="182">
        <f>ROUND(I79*H79,2)</f>
        <v>0</v>
      </c>
      <c r="K79" s="178" t="s">
        <v>121</v>
      </c>
      <c r="L79" s="59"/>
      <c r="M79" s="183" t="s">
        <v>21</v>
      </c>
      <c r="N79" s="184" t="s">
        <v>42</v>
      </c>
      <c r="O79" s="40"/>
      <c r="P79" s="185">
        <f>O79*H79</f>
        <v>0</v>
      </c>
      <c r="Q79" s="185">
        <v>0</v>
      </c>
      <c r="R79" s="185">
        <f>Q79*H79</f>
        <v>0</v>
      </c>
      <c r="S79" s="185">
        <v>0</v>
      </c>
      <c r="T79" s="186">
        <f>S79*H79</f>
        <v>0</v>
      </c>
      <c r="AR79" s="22" t="s">
        <v>122</v>
      </c>
      <c r="AT79" s="22" t="s">
        <v>117</v>
      </c>
      <c r="AU79" s="22" t="s">
        <v>79</v>
      </c>
      <c r="AY79" s="22" t="s">
        <v>116</v>
      </c>
      <c r="BE79" s="187">
        <f>IF(N79="základní",J79,0)</f>
        <v>0</v>
      </c>
      <c r="BF79" s="187">
        <f>IF(N79="snížená",J79,0)</f>
        <v>0</v>
      </c>
      <c r="BG79" s="187">
        <f>IF(N79="zákl. přenesená",J79,0)</f>
        <v>0</v>
      </c>
      <c r="BH79" s="187">
        <f>IF(N79="sníž. přenesená",J79,0)</f>
        <v>0</v>
      </c>
      <c r="BI79" s="187">
        <f>IF(N79="nulová",J79,0)</f>
        <v>0</v>
      </c>
      <c r="BJ79" s="22" t="s">
        <v>79</v>
      </c>
      <c r="BK79" s="187">
        <f>ROUND(I79*H79,2)</f>
        <v>0</v>
      </c>
      <c r="BL79" s="22" t="s">
        <v>122</v>
      </c>
      <c r="BM79" s="22" t="s">
        <v>123</v>
      </c>
    </row>
    <row r="80" spans="2:65" s="10" customFormat="1">
      <c r="B80" s="188"/>
      <c r="C80" s="189"/>
      <c r="D80" s="190" t="s">
        <v>124</v>
      </c>
      <c r="E80" s="191" t="s">
        <v>21</v>
      </c>
      <c r="F80" s="192" t="s">
        <v>125</v>
      </c>
      <c r="G80" s="189"/>
      <c r="H80" s="193">
        <v>1</v>
      </c>
      <c r="I80" s="194"/>
      <c r="J80" s="189"/>
      <c r="K80" s="189"/>
      <c r="L80" s="195"/>
      <c r="M80" s="196"/>
      <c r="N80" s="197"/>
      <c r="O80" s="197"/>
      <c r="P80" s="197"/>
      <c r="Q80" s="197"/>
      <c r="R80" s="197"/>
      <c r="S80" s="197"/>
      <c r="T80" s="198"/>
      <c r="AT80" s="199" t="s">
        <v>124</v>
      </c>
      <c r="AU80" s="199" t="s">
        <v>79</v>
      </c>
      <c r="AV80" s="10" t="s">
        <v>81</v>
      </c>
      <c r="AW80" s="10" t="s">
        <v>35</v>
      </c>
      <c r="AX80" s="10" t="s">
        <v>79</v>
      </c>
      <c r="AY80" s="199" t="s">
        <v>116</v>
      </c>
    </row>
    <row r="81" spans="2:65" s="1" customFormat="1" ht="22.5" customHeight="1">
      <c r="B81" s="39"/>
      <c r="C81" s="176" t="s">
        <v>81</v>
      </c>
      <c r="D81" s="176" t="s">
        <v>117</v>
      </c>
      <c r="E81" s="177" t="s">
        <v>126</v>
      </c>
      <c r="F81" s="178" t="s">
        <v>127</v>
      </c>
      <c r="G81" s="179" t="s">
        <v>120</v>
      </c>
      <c r="H81" s="180">
        <v>1</v>
      </c>
      <c r="I81" s="181"/>
      <c r="J81" s="182">
        <f>ROUND(I81*H81,2)</f>
        <v>0</v>
      </c>
      <c r="K81" s="178" t="s">
        <v>121</v>
      </c>
      <c r="L81" s="59"/>
      <c r="M81" s="183" t="s">
        <v>21</v>
      </c>
      <c r="N81" s="184" t="s">
        <v>42</v>
      </c>
      <c r="O81" s="40"/>
      <c r="P81" s="185">
        <f>O81*H81</f>
        <v>0</v>
      </c>
      <c r="Q81" s="185">
        <v>0</v>
      </c>
      <c r="R81" s="185">
        <f>Q81*H81</f>
        <v>0</v>
      </c>
      <c r="S81" s="185">
        <v>0</v>
      </c>
      <c r="T81" s="186">
        <f>S81*H81</f>
        <v>0</v>
      </c>
      <c r="AR81" s="22" t="s">
        <v>122</v>
      </c>
      <c r="AT81" s="22" t="s">
        <v>117</v>
      </c>
      <c r="AU81" s="22" t="s">
        <v>79</v>
      </c>
      <c r="AY81" s="22" t="s">
        <v>116</v>
      </c>
      <c r="BE81" s="187">
        <f>IF(N81="základní",J81,0)</f>
        <v>0</v>
      </c>
      <c r="BF81" s="187">
        <f>IF(N81="snížená",J81,0)</f>
        <v>0</v>
      </c>
      <c r="BG81" s="187">
        <f>IF(N81="zákl. přenesená",J81,0)</f>
        <v>0</v>
      </c>
      <c r="BH81" s="187">
        <f>IF(N81="sníž. přenesená",J81,0)</f>
        <v>0</v>
      </c>
      <c r="BI81" s="187">
        <f>IF(N81="nulová",J81,0)</f>
        <v>0</v>
      </c>
      <c r="BJ81" s="22" t="s">
        <v>79</v>
      </c>
      <c r="BK81" s="187">
        <f>ROUND(I81*H81,2)</f>
        <v>0</v>
      </c>
      <c r="BL81" s="22" t="s">
        <v>122</v>
      </c>
      <c r="BM81" s="22" t="s">
        <v>128</v>
      </c>
    </row>
    <row r="82" spans="2:65" s="10" customFormat="1">
      <c r="B82" s="188"/>
      <c r="C82" s="189"/>
      <c r="D82" s="190" t="s">
        <v>124</v>
      </c>
      <c r="E82" s="191" t="s">
        <v>21</v>
      </c>
      <c r="F82" s="192" t="s">
        <v>129</v>
      </c>
      <c r="G82" s="189"/>
      <c r="H82" s="193">
        <v>1</v>
      </c>
      <c r="I82" s="194"/>
      <c r="J82" s="189"/>
      <c r="K82" s="189"/>
      <c r="L82" s="195"/>
      <c r="M82" s="196"/>
      <c r="N82" s="197"/>
      <c r="O82" s="197"/>
      <c r="P82" s="197"/>
      <c r="Q82" s="197"/>
      <c r="R82" s="197"/>
      <c r="S82" s="197"/>
      <c r="T82" s="198"/>
      <c r="AT82" s="199" t="s">
        <v>124</v>
      </c>
      <c r="AU82" s="199" t="s">
        <v>79</v>
      </c>
      <c r="AV82" s="10" t="s">
        <v>81</v>
      </c>
      <c r="AW82" s="10" t="s">
        <v>35</v>
      </c>
      <c r="AX82" s="10" t="s">
        <v>79</v>
      </c>
      <c r="AY82" s="199" t="s">
        <v>116</v>
      </c>
    </row>
    <row r="83" spans="2:65" s="1" customFormat="1" ht="22.5" customHeight="1">
      <c r="B83" s="39"/>
      <c r="C83" s="176" t="s">
        <v>130</v>
      </c>
      <c r="D83" s="176" t="s">
        <v>117</v>
      </c>
      <c r="E83" s="177" t="s">
        <v>131</v>
      </c>
      <c r="F83" s="178" t="s">
        <v>132</v>
      </c>
      <c r="G83" s="179" t="s">
        <v>120</v>
      </c>
      <c r="H83" s="180">
        <v>1</v>
      </c>
      <c r="I83" s="181"/>
      <c r="J83" s="182">
        <f>ROUND(I83*H83,2)</f>
        <v>0</v>
      </c>
      <c r="K83" s="178" t="s">
        <v>121</v>
      </c>
      <c r="L83" s="59"/>
      <c r="M83" s="183" t="s">
        <v>21</v>
      </c>
      <c r="N83" s="184" t="s">
        <v>42</v>
      </c>
      <c r="O83" s="40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AR83" s="22" t="s">
        <v>122</v>
      </c>
      <c r="AT83" s="22" t="s">
        <v>117</v>
      </c>
      <c r="AU83" s="22" t="s">
        <v>79</v>
      </c>
      <c r="AY83" s="22" t="s">
        <v>116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22" t="s">
        <v>79</v>
      </c>
      <c r="BK83" s="187">
        <f>ROUND(I83*H83,2)</f>
        <v>0</v>
      </c>
      <c r="BL83" s="22" t="s">
        <v>122</v>
      </c>
      <c r="BM83" s="22" t="s">
        <v>133</v>
      </c>
    </row>
    <row r="84" spans="2:65" s="10" customFormat="1">
      <c r="B84" s="188"/>
      <c r="C84" s="189"/>
      <c r="D84" s="190" t="s">
        <v>124</v>
      </c>
      <c r="E84" s="191" t="s">
        <v>21</v>
      </c>
      <c r="F84" s="192" t="s">
        <v>129</v>
      </c>
      <c r="G84" s="189"/>
      <c r="H84" s="193">
        <v>1</v>
      </c>
      <c r="I84" s="194"/>
      <c r="J84" s="189"/>
      <c r="K84" s="189"/>
      <c r="L84" s="195"/>
      <c r="M84" s="196"/>
      <c r="N84" s="197"/>
      <c r="O84" s="197"/>
      <c r="P84" s="197"/>
      <c r="Q84" s="197"/>
      <c r="R84" s="197"/>
      <c r="S84" s="197"/>
      <c r="T84" s="198"/>
      <c r="AT84" s="199" t="s">
        <v>124</v>
      </c>
      <c r="AU84" s="199" t="s">
        <v>79</v>
      </c>
      <c r="AV84" s="10" t="s">
        <v>81</v>
      </c>
      <c r="AW84" s="10" t="s">
        <v>35</v>
      </c>
      <c r="AX84" s="10" t="s">
        <v>79</v>
      </c>
      <c r="AY84" s="199" t="s">
        <v>116</v>
      </c>
    </row>
    <row r="85" spans="2:65" s="1" customFormat="1" ht="22.5" customHeight="1">
      <c r="B85" s="39"/>
      <c r="C85" s="176" t="s">
        <v>115</v>
      </c>
      <c r="D85" s="176" t="s">
        <v>117</v>
      </c>
      <c r="E85" s="177" t="s">
        <v>134</v>
      </c>
      <c r="F85" s="178" t="s">
        <v>135</v>
      </c>
      <c r="G85" s="179" t="s">
        <v>120</v>
      </c>
      <c r="H85" s="180">
        <v>1</v>
      </c>
      <c r="I85" s="181"/>
      <c r="J85" s="182">
        <f>ROUND(I85*H85,2)</f>
        <v>0</v>
      </c>
      <c r="K85" s="178" t="s">
        <v>121</v>
      </c>
      <c r="L85" s="59"/>
      <c r="M85" s="183" t="s">
        <v>21</v>
      </c>
      <c r="N85" s="184" t="s">
        <v>42</v>
      </c>
      <c r="O85" s="40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AR85" s="22" t="s">
        <v>122</v>
      </c>
      <c r="AT85" s="22" t="s">
        <v>117</v>
      </c>
      <c r="AU85" s="22" t="s">
        <v>79</v>
      </c>
      <c r="AY85" s="22" t="s">
        <v>116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22" t="s">
        <v>79</v>
      </c>
      <c r="BK85" s="187">
        <f>ROUND(I85*H85,2)</f>
        <v>0</v>
      </c>
      <c r="BL85" s="22" t="s">
        <v>122</v>
      </c>
      <c r="BM85" s="22" t="s">
        <v>136</v>
      </c>
    </row>
    <row r="86" spans="2:65" s="11" customFormat="1">
      <c r="B86" s="200"/>
      <c r="C86" s="201"/>
      <c r="D86" s="202" t="s">
        <v>124</v>
      </c>
      <c r="E86" s="203" t="s">
        <v>21</v>
      </c>
      <c r="F86" s="204" t="s">
        <v>137</v>
      </c>
      <c r="G86" s="201"/>
      <c r="H86" s="205" t="s">
        <v>21</v>
      </c>
      <c r="I86" s="206"/>
      <c r="J86" s="201"/>
      <c r="K86" s="201"/>
      <c r="L86" s="207"/>
      <c r="M86" s="208"/>
      <c r="N86" s="209"/>
      <c r="O86" s="209"/>
      <c r="P86" s="209"/>
      <c r="Q86" s="209"/>
      <c r="R86" s="209"/>
      <c r="S86" s="209"/>
      <c r="T86" s="210"/>
      <c r="AT86" s="211" t="s">
        <v>124</v>
      </c>
      <c r="AU86" s="211" t="s">
        <v>79</v>
      </c>
      <c r="AV86" s="11" t="s">
        <v>79</v>
      </c>
      <c r="AW86" s="11" t="s">
        <v>35</v>
      </c>
      <c r="AX86" s="11" t="s">
        <v>71</v>
      </c>
      <c r="AY86" s="211" t="s">
        <v>116</v>
      </c>
    </row>
    <row r="87" spans="2:65" s="11" customFormat="1">
      <c r="B87" s="200"/>
      <c r="C87" s="201"/>
      <c r="D87" s="202" t="s">
        <v>124</v>
      </c>
      <c r="E87" s="203" t="s">
        <v>21</v>
      </c>
      <c r="F87" s="204" t="s">
        <v>138</v>
      </c>
      <c r="G87" s="201"/>
      <c r="H87" s="205" t="s">
        <v>21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124</v>
      </c>
      <c r="AU87" s="211" t="s">
        <v>79</v>
      </c>
      <c r="AV87" s="11" t="s">
        <v>79</v>
      </c>
      <c r="AW87" s="11" t="s">
        <v>35</v>
      </c>
      <c r="AX87" s="11" t="s">
        <v>71</v>
      </c>
      <c r="AY87" s="211" t="s">
        <v>116</v>
      </c>
    </row>
    <row r="88" spans="2:65" s="10" customFormat="1">
      <c r="B88" s="188"/>
      <c r="C88" s="189"/>
      <c r="D88" s="190" t="s">
        <v>124</v>
      </c>
      <c r="E88" s="191" t="s">
        <v>21</v>
      </c>
      <c r="F88" s="192" t="s">
        <v>139</v>
      </c>
      <c r="G88" s="189"/>
      <c r="H88" s="193">
        <v>1</v>
      </c>
      <c r="I88" s="194"/>
      <c r="J88" s="189"/>
      <c r="K88" s="189"/>
      <c r="L88" s="195"/>
      <c r="M88" s="196"/>
      <c r="N88" s="197"/>
      <c r="O88" s="197"/>
      <c r="P88" s="197"/>
      <c r="Q88" s="197"/>
      <c r="R88" s="197"/>
      <c r="S88" s="197"/>
      <c r="T88" s="198"/>
      <c r="AT88" s="199" t="s">
        <v>124</v>
      </c>
      <c r="AU88" s="199" t="s">
        <v>79</v>
      </c>
      <c r="AV88" s="10" t="s">
        <v>81</v>
      </c>
      <c r="AW88" s="10" t="s">
        <v>35</v>
      </c>
      <c r="AX88" s="10" t="s">
        <v>79</v>
      </c>
      <c r="AY88" s="199" t="s">
        <v>116</v>
      </c>
    </row>
    <row r="89" spans="2:65" s="1" customFormat="1" ht="22.5" customHeight="1">
      <c r="B89" s="39"/>
      <c r="C89" s="176" t="s">
        <v>140</v>
      </c>
      <c r="D89" s="176" t="s">
        <v>117</v>
      </c>
      <c r="E89" s="177" t="s">
        <v>141</v>
      </c>
      <c r="F89" s="178" t="s">
        <v>142</v>
      </c>
      <c r="G89" s="179" t="s">
        <v>120</v>
      </c>
      <c r="H89" s="180">
        <v>1</v>
      </c>
      <c r="I89" s="181"/>
      <c r="J89" s="182">
        <f>ROUND(I89*H89,2)</f>
        <v>0</v>
      </c>
      <c r="K89" s="178" t="s">
        <v>121</v>
      </c>
      <c r="L89" s="59"/>
      <c r="M89" s="183" t="s">
        <v>21</v>
      </c>
      <c r="N89" s="184" t="s">
        <v>42</v>
      </c>
      <c r="O89" s="40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2" t="s">
        <v>122</v>
      </c>
      <c r="AT89" s="22" t="s">
        <v>117</v>
      </c>
      <c r="AU89" s="22" t="s">
        <v>79</v>
      </c>
      <c r="AY89" s="22" t="s">
        <v>116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2" t="s">
        <v>79</v>
      </c>
      <c r="BK89" s="187">
        <f>ROUND(I89*H89,2)</f>
        <v>0</v>
      </c>
      <c r="BL89" s="22" t="s">
        <v>122</v>
      </c>
      <c r="BM89" s="22" t="s">
        <v>143</v>
      </c>
    </row>
    <row r="90" spans="2:65" s="11" customFormat="1">
      <c r="B90" s="200"/>
      <c r="C90" s="201"/>
      <c r="D90" s="202" t="s">
        <v>124</v>
      </c>
      <c r="E90" s="203" t="s">
        <v>21</v>
      </c>
      <c r="F90" s="204" t="s">
        <v>144</v>
      </c>
      <c r="G90" s="201"/>
      <c r="H90" s="205" t="s">
        <v>21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124</v>
      </c>
      <c r="AU90" s="211" t="s">
        <v>79</v>
      </c>
      <c r="AV90" s="11" t="s">
        <v>79</v>
      </c>
      <c r="AW90" s="11" t="s">
        <v>35</v>
      </c>
      <c r="AX90" s="11" t="s">
        <v>71</v>
      </c>
      <c r="AY90" s="211" t="s">
        <v>116</v>
      </c>
    </row>
    <row r="91" spans="2:65" s="10" customFormat="1">
      <c r="B91" s="188"/>
      <c r="C91" s="189"/>
      <c r="D91" s="190" t="s">
        <v>124</v>
      </c>
      <c r="E91" s="191" t="s">
        <v>21</v>
      </c>
      <c r="F91" s="192" t="s">
        <v>145</v>
      </c>
      <c r="G91" s="189"/>
      <c r="H91" s="193">
        <v>1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124</v>
      </c>
      <c r="AU91" s="199" t="s">
        <v>79</v>
      </c>
      <c r="AV91" s="10" t="s">
        <v>81</v>
      </c>
      <c r="AW91" s="10" t="s">
        <v>35</v>
      </c>
      <c r="AX91" s="10" t="s">
        <v>79</v>
      </c>
      <c r="AY91" s="199" t="s">
        <v>116</v>
      </c>
    </row>
    <row r="92" spans="2:65" s="1" customFormat="1" ht="22.5" customHeight="1">
      <c r="B92" s="39"/>
      <c r="C92" s="176" t="s">
        <v>146</v>
      </c>
      <c r="D92" s="176" t="s">
        <v>117</v>
      </c>
      <c r="E92" s="177" t="s">
        <v>147</v>
      </c>
      <c r="F92" s="178" t="s">
        <v>148</v>
      </c>
      <c r="G92" s="179" t="s">
        <v>120</v>
      </c>
      <c r="H92" s="180">
        <v>1</v>
      </c>
      <c r="I92" s="181"/>
      <c r="J92" s="182">
        <f>ROUND(I92*H92,2)</f>
        <v>0</v>
      </c>
      <c r="K92" s="178" t="s">
        <v>121</v>
      </c>
      <c r="L92" s="59"/>
      <c r="M92" s="183" t="s">
        <v>21</v>
      </c>
      <c r="N92" s="184" t="s">
        <v>42</v>
      </c>
      <c r="O92" s="40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22" t="s">
        <v>122</v>
      </c>
      <c r="AT92" s="22" t="s">
        <v>117</v>
      </c>
      <c r="AU92" s="22" t="s">
        <v>79</v>
      </c>
      <c r="AY92" s="22" t="s">
        <v>116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22" t="s">
        <v>79</v>
      </c>
      <c r="BK92" s="187">
        <f>ROUND(I92*H92,2)</f>
        <v>0</v>
      </c>
      <c r="BL92" s="22" t="s">
        <v>122</v>
      </c>
      <c r="BM92" s="22" t="s">
        <v>149</v>
      </c>
    </row>
    <row r="93" spans="2:65" s="11" customFormat="1">
      <c r="B93" s="200"/>
      <c r="C93" s="201"/>
      <c r="D93" s="202" t="s">
        <v>124</v>
      </c>
      <c r="E93" s="203" t="s">
        <v>21</v>
      </c>
      <c r="F93" s="204" t="s">
        <v>150</v>
      </c>
      <c r="G93" s="201"/>
      <c r="H93" s="205" t="s">
        <v>21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124</v>
      </c>
      <c r="AU93" s="211" t="s">
        <v>79</v>
      </c>
      <c r="AV93" s="11" t="s">
        <v>79</v>
      </c>
      <c r="AW93" s="11" t="s">
        <v>35</v>
      </c>
      <c r="AX93" s="11" t="s">
        <v>71</v>
      </c>
      <c r="AY93" s="211" t="s">
        <v>116</v>
      </c>
    </row>
    <row r="94" spans="2:65" s="11" customFormat="1">
      <c r="B94" s="200"/>
      <c r="C94" s="201"/>
      <c r="D94" s="202" t="s">
        <v>124</v>
      </c>
      <c r="E94" s="203" t="s">
        <v>21</v>
      </c>
      <c r="F94" s="204" t="s">
        <v>151</v>
      </c>
      <c r="G94" s="201"/>
      <c r="H94" s="205" t="s">
        <v>21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124</v>
      </c>
      <c r="AU94" s="211" t="s">
        <v>79</v>
      </c>
      <c r="AV94" s="11" t="s">
        <v>79</v>
      </c>
      <c r="AW94" s="11" t="s">
        <v>35</v>
      </c>
      <c r="AX94" s="11" t="s">
        <v>71</v>
      </c>
      <c r="AY94" s="211" t="s">
        <v>116</v>
      </c>
    </row>
    <row r="95" spans="2:65" s="10" customFormat="1">
      <c r="B95" s="188"/>
      <c r="C95" s="189"/>
      <c r="D95" s="190" t="s">
        <v>124</v>
      </c>
      <c r="E95" s="191" t="s">
        <v>21</v>
      </c>
      <c r="F95" s="192" t="s">
        <v>145</v>
      </c>
      <c r="G95" s="189"/>
      <c r="H95" s="193">
        <v>1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124</v>
      </c>
      <c r="AU95" s="199" t="s">
        <v>79</v>
      </c>
      <c r="AV95" s="10" t="s">
        <v>81</v>
      </c>
      <c r="AW95" s="10" t="s">
        <v>35</v>
      </c>
      <c r="AX95" s="10" t="s">
        <v>79</v>
      </c>
      <c r="AY95" s="199" t="s">
        <v>116</v>
      </c>
    </row>
    <row r="96" spans="2:65" s="1" customFormat="1" ht="22.5" customHeight="1">
      <c r="B96" s="39"/>
      <c r="C96" s="176" t="s">
        <v>152</v>
      </c>
      <c r="D96" s="176" t="s">
        <v>117</v>
      </c>
      <c r="E96" s="177" t="s">
        <v>153</v>
      </c>
      <c r="F96" s="178" t="s">
        <v>148</v>
      </c>
      <c r="G96" s="179" t="s">
        <v>120</v>
      </c>
      <c r="H96" s="180">
        <v>1</v>
      </c>
      <c r="I96" s="181"/>
      <c r="J96" s="182">
        <f>ROUND(I96*H96,2)</f>
        <v>0</v>
      </c>
      <c r="K96" s="178" t="s">
        <v>21</v>
      </c>
      <c r="L96" s="59"/>
      <c r="M96" s="183" t="s">
        <v>21</v>
      </c>
      <c r="N96" s="184" t="s">
        <v>42</v>
      </c>
      <c r="O96" s="40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AR96" s="22" t="s">
        <v>122</v>
      </c>
      <c r="AT96" s="22" t="s">
        <v>117</v>
      </c>
      <c r="AU96" s="22" t="s">
        <v>79</v>
      </c>
      <c r="AY96" s="22" t="s">
        <v>116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2" t="s">
        <v>79</v>
      </c>
      <c r="BK96" s="187">
        <f>ROUND(I96*H96,2)</f>
        <v>0</v>
      </c>
      <c r="BL96" s="22" t="s">
        <v>122</v>
      </c>
      <c r="BM96" s="22" t="s">
        <v>154</v>
      </c>
    </row>
    <row r="97" spans="2:65" s="11" customFormat="1">
      <c r="B97" s="200"/>
      <c r="C97" s="201"/>
      <c r="D97" s="202" t="s">
        <v>124</v>
      </c>
      <c r="E97" s="203" t="s">
        <v>21</v>
      </c>
      <c r="F97" s="204" t="s">
        <v>155</v>
      </c>
      <c r="G97" s="201"/>
      <c r="H97" s="205" t="s">
        <v>21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124</v>
      </c>
      <c r="AU97" s="211" t="s">
        <v>79</v>
      </c>
      <c r="AV97" s="11" t="s">
        <v>79</v>
      </c>
      <c r="AW97" s="11" t="s">
        <v>35</v>
      </c>
      <c r="AX97" s="11" t="s">
        <v>71</v>
      </c>
      <c r="AY97" s="211" t="s">
        <v>116</v>
      </c>
    </row>
    <row r="98" spans="2:65" s="10" customFormat="1">
      <c r="B98" s="188"/>
      <c r="C98" s="189"/>
      <c r="D98" s="190" t="s">
        <v>124</v>
      </c>
      <c r="E98" s="191" t="s">
        <v>21</v>
      </c>
      <c r="F98" s="192" t="s">
        <v>145</v>
      </c>
      <c r="G98" s="189"/>
      <c r="H98" s="193">
        <v>1</v>
      </c>
      <c r="I98" s="194"/>
      <c r="J98" s="189"/>
      <c r="K98" s="189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124</v>
      </c>
      <c r="AU98" s="199" t="s">
        <v>79</v>
      </c>
      <c r="AV98" s="10" t="s">
        <v>81</v>
      </c>
      <c r="AW98" s="10" t="s">
        <v>35</v>
      </c>
      <c r="AX98" s="10" t="s">
        <v>79</v>
      </c>
      <c r="AY98" s="199" t="s">
        <v>116</v>
      </c>
    </row>
    <row r="99" spans="2:65" s="1" customFormat="1" ht="22.5" customHeight="1">
      <c r="B99" s="39"/>
      <c r="C99" s="176" t="s">
        <v>156</v>
      </c>
      <c r="D99" s="176" t="s">
        <v>117</v>
      </c>
      <c r="E99" s="177" t="s">
        <v>157</v>
      </c>
      <c r="F99" s="178" t="s">
        <v>158</v>
      </c>
      <c r="G99" s="179" t="s">
        <v>120</v>
      </c>
      <c r="H99" s="180">
        <v>1</v>
      </c>
      <c r="I99" s="181"/>
      <c r="J99" s="182">
        <f>ROUND(I99*H99,2)</f>
        <v>0</v>
      </c>
      <c r="K99" s="178" t="s">
        <v>121</v>
      </c>
      <c r="L99" s="59"/>
      <c r="M99" s="183" t="s">
        <v>21</v>
      </c>
      <c r="N99" s="184" t="s">
        <v>42</v>
      </c>
      <c r="O99" s="40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AR99" s="22" t="s">
        <v>122</v>
      </c>
      <c r="AT99" s="22" t="s">
        <v>117</v>
      </c>
      <c r="AU99" s="22" t="s">
        <v>79</v>
      </c>
      <c r="AY99" s="22" t="s">
        <v>116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2" t="s">
        <v>79</v>
      </c>
      <c r="BK99" s="187">
        <f>ROUND(I99*H99,2)</f>
        <v>0</v>
      </c>
      <c r="BL99" s="22" t="s">
        <v>122</v>
      </c>
      <c r="BM99" s="22" t="s">
        <v>159</v>
      </c>
    </row>
    <row r="100" spans="2:65" s="11" customFormat="1">
      <c r="B100" s="200"/>
      <c r="C100" s="201"/>
      <c r="D100" s="202" t="s">
        <v>124</v>
      </c>
      <c r="E100" s="203" t="s">
        <v>21</v>
      </c>
      <c r="F100" s="204" t="s">
        <v>160</v>
      </c>
      <c r="G100" s="201"/>
      <c r="H100" s="205" t="s">
        <v>21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124</v>
      </c>
      <c r="AU100" s="211" t="s">
        <v>79</v>
      </c>
      <c r="AV100" s="11" t="s">
        <v>79</v>
      </c>
      <c r="AW100" s="11" t="s">
        <v>35</v>
      </c>
      <c r="AX100" s="11" t="s">
        <v>71</v>
      </c>
      <c r="AY100" s="211" t="s">
        <v>116</v>
      </c>
    </row>
    <row r="101" spans="2:65" s="10" customFormat="1">
      <c r="B101" s="188"/>
      <c r="C101" s="189"/>
      <c r="D101" s="190" t="s">
        <v>124</v>
      </c>
      <c r="E101" s="191" t="s">
        <v>21</v>
      </c>
      <c r="F101" s="192" t="s">
        <v>161</v>
      </c>
      <c r="G101" s="189"/>
      <c r="H101" s="193">
        <v>1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124</v>
      </c>
      <c r="AU101" s="199" t="s">
        <v>79</v>
      </c>
      <c r="AV101" s="10" t="s">
        <v>81</v>
      </c>
      <c r="AW101" s="10" t="s">
        <v>35</v>
      </c>
      <c r="AX101" s="10" t="s">
        <v>79</v>
      </c>
      <c r="AY101" s="199" t="s">
        <v>116</v>
      </c>
    </row>
    <row r="102" spans="2:65" s="1" customFormat="1" ht="22.5" customHeight="1">
      <c r="B102" s="39"/>
      <c r="C102" s="176" t="s">
        <v>162</v>
      </c>
      <c r="D102" s="176" t="s">
        <v>117</v>
      </c>
      <c r="E102" s="177" t="s">
        <v>163</v>
      </c>
      <c r="F102" s="178" t="s">
        <v>164</v>
      </c>
      <c r="G102" s="179" t="s">
        <v>120</v>
      </c>
      <c r="H102" s="180">
        <v>1</v>
      </c>
      <c r="I102" s="181"/>
      <c r="J102" s="182">
        <f>ROUND(I102*H102,2)</f>
        <v>0</v>
      </c>
      <c r="K102" s="178" t="s">
        <v>121</v>
      </c>
      <c r="L102" s="59"/>
      <c r="M102" s="183" t="s">
        <v>21</v>
      </c>
      <c r="N102" s="184" t="s">
        <v>42</v>
      </c>
      <c r="O102" s="40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AR102" s="22" t="s">
        <v>122</v>
      </c>
      <c r="AT102" s="22" t="s">
        <v>117</v>
      </c>
      <c r="AU102" s="22" t="s">
        <v>79</v>
      </c>
      <c r="AY102" s="22" t="s">
        <v>116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2" t="s">
        <v>79</v>
      </c>
      <c r="BK102" s="187">
        <f>ROUND(I102*H102,2)</f>
        <v>0</v>
      </c>
      <c r="BL102" s="22" t="s">
        <v>122</v>
      </c>
      <c r="BM102" s="22" t="s">
        <v>165</v>
      </c>
    </row>
    <row r="103" spans="2:65" s="11" customFormat="1">
      <c r="B103" s="200"/>
      <c r="C103" s="201"/>
      <c r="D103" s="202" t="s">
        <v>124</v>
      </c>
      <c r="E103" s="203" t="s">
        <v>21</v>
      </c>
      <c r="F103" s="204" t="s">
        <v>166</v>
      </c>
      <c r="G103" s="201"/>
      <c r="H103" s="205" t="s">
        <v>21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124</v>
      </c>
      <c r="AU103" s="211" t="s">
        <v>79</v>
      </c>
      <c r="AV103" s="11" t="s">
        <v>79</v>
      </c>
      <c r="AW103" s="11" t="s">
        <v>35</v>
      </c>
      <c r="AX103" s="11" t="s">
        <v>71</v>
      </c>
      <c r="AY103" s="211" t="s">
        <v>116</v>
      </c>
    </row>
    <row r="104" spans="2:65" s="11" customFormat="1">
      <c r="B104" s="200"/>
      <c r="C104" s="201"/>
      <c r="D104" s="202" t="s">
        <v>124</v>
      </c>
      <c r="E104" s="203" t="s">
        <v>21</v>
      </c>
      <c r="F104" s="204" t="s">
        <v>167</v>
      </c>
      <c r="G104" s="201"/>
      <c r="H104" s="205" t="s">
        <v>21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124</v>
      </c>
      <c r="AU104" s="211" t="s">
        <v>79</v>
      </c>
      <c r="AV104" s="11" t="s">
        <v>79</v>
      </c>
      <c r="AW104" s="11" t="s">
        <v>35</v>
      </c>
      <c r="AX104" s="11" t="s">
        <v>71</v>
      </c>
      <c r="AY104" s="211" t="s">
        <v>116</v>
      </c>
    </row>
    <row r="105" spans="2:65" s="10" customFormat="1">
      <c r="B105" s="188"/>
      <c r="C105" s="189"/>
      <c r="D105" s="202" t="s">
        <v>124</v>
      </c>
      <c r="E105" s="212" t="s">
        <v>21</v>
      </c>
      <c r="F105" s="213" t="s">
        <v>145</v>
      </c>
      <c r="G105" s="189"/>
      <c r="H105" s="214">
        <v>1</v>
      </c>
      <c r="I105" s="194"/>
      <c r="J105" s="189"/>
      <c r="K105" s="189"/>
      <c r="L105" s="195"/>
      <c r="M105" s="215"/>
      <c r="N105" s="216"/>
      <c r="O105" s="216"/>
      <c r="P105" s="216"/>
      <c r="Q105" s="216"/>
      <c r="R105" s="216"/>
      <c r="S105" s="216"/>
      <c r="T105" s="217"/>
      <c r="AT105" s="199" t="s">
        <v>124</v>
      </c>
      <c r="AU105" s="199" t="s">
        <v>79</v>
      </c>
      <c r="AV105" s="10" t="s">
        <v>81</v>
      </c>
      <c r="AW105" s="10" t="s">
        <v>35</v>
      </c>
      <c r="AX105" s="10" t="s">
        <v>79</v>
      </c>
      <c r="AY105" s="199" t="s">
        <v>116</v>
      </c>
    </row>
    <row r="106" spans="2:65" s="1" customFormat="1" ht="6.95" customHeight="1">
      <c r="B106" s="54"/>
      <c r="C106" s="55"/>
      <c r="D106" s="55"/>
      <c r="E106" s="55"/>
      <c r="F106" s="55"/>
      <c r="G106" s="55"/>
      <c r="H106" s="55"/>
      <c r="I106" s="133"/>
      <c r="J106" s="55"/>
      <c r="K106" s="55"/>
      <c r="L106" s="59"/>
    </row>
  </sheetData>
  <sheetProtection password="CC35" sheet="1" objects="1" scenarios="1" formatCells="0" formatColumns="0" formatRows="0" sort="0" autoFilter="0"/>
  <autoFilter ref="C76:K105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40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3"/>
  <sheetViews>
    <sheetView showGridLines="0" workbookViewId="0">
      <pane ySplit="1" topLeftCell="A2" activePane="bottomLeft" state="frozen"/>
      <selection pane="bottomLeft" activeCell="E68" sqref="E6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85</v>
      </c>
      <c r="G1" s="297" t="s">
        <v>86</v>
      </c>
      <c r="H1" s="297"/>
      <c r="I1" s="112"/>
      <c r="J1" s="111" t="s">
        <v>87</v>
      </c>
      <c r="K1" s="110" t="s">
        <v>88</v>
      </c>
      <c r="L1" s="111" t="s">
        <v>89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4"/>
      <c r="J6" s="27"/>
      <c r="K6" s="29"/>
    </row>
    <row r="7" spans="1:70" ht="22.5" customHeight="1">
      <c r="B7" s="26"/>
      <c r="C7" s="27"/>
      <c r="D7" s="27"/>
      <c r="E7" s="298" t="str">
        <f ca="1">'Rekapitulace stavby'!K6</f>
        <v>Točna autobusu v Nové Hlíně</v>
      </c>
      <c r="F7" s="299"/>
      <c r="G7" s="299"/>
      <c r="H7" s="299"/>
      <c r="I7" s="114"/>
      <c r="J7" s="27"/>
      <c r="K7" s="29"/>
    </row>
    <row r="8" spans="1:70" s="1" customFormat="1" ht="15">
      <c r="B8" s="39"/>
      <c r="C8" s="40"/>
      <c r="D8" s="35" t="s">
        <v>91</v>
      </c>
      <c r="E8" s="40"/>
      <c r="F8" s="40"/>
      <c r="G8" s="40"/>
      <c r="H8" s="40"/>
      <c r="I8" s="115"/>
      <c r="J8" s="40"/>
      <c r="K8" s="43"/>
    </row>
    <row r="9" spans="1:70" s="1" customFormat="1" ht="36.950000000000003" customHeight="1">
      <c r="B9" s="39"/>
      <c r="C9" s="40"/>
      <c r="D9" s="40"/>
      <c r="E9" s="300" t="s">
        <v>168</v>
      </c>
      <c r="F9" s="301"/>
      <c r="G9" s="301"/>
      <c r="H9" s="301"/>
      <c r="I9" s="11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5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6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6" t="s">
        <v>25</v>
      </c>
      <c r="J12" s="117" t="str">
        <f ca="1">'Rekapitulace stavby'!AN8</f>
        <v>6. 3. 2017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5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6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6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5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6" t="s">
        <v>28</v>
      </c>
      <c r="J17" s="33" t="str">
        <f ca="1"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 ca="1">IF('Rekapitulace stavby'!E14="Vyplň údaj","",IF('Rekapitulace stavby'!E14="","",'Rekapitulace stavby'!E14))</f>
        <v/>
      </c>
      <c r="F18" s="40"/>
      <c r="G18" s="40"/>
      <c r="H18" s="40"/>
      <c r="I18" s="116" t="s">
        <v>30</v>
      </c>
      <c r="J18" s="33" t="str">
        <f ca="1"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5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6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6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5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5"/>
      <c r="J23" s="40"/>
      <c r="K23" s="43"/>
    </row>
    <row r="24" spans="2:11" s="6" customFormat="1" ht="22.5" customHeight="1">
      <c r="B24" s="118"/>
      <c r="C24" s="119"/>
      <c r="D24" s="119"/>
      <c r="E24" s="293" t="s">
        <v>21</v>
      </c>
      <c r="F24" s="293"/>
      <c r="G24" s="293"/>
      <c r="H24" s="293"/>
      <c r="I24" s="120"/>
      <c r="J24" s="119"/>
      <c r="K24" s="12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5"/>
      <c r="J25" s="40"/>
      <c r="K25" s="43"/>
    </row>
    <row r="26" spans="2:11" s="1" customFormat="1" ht="6.95" customHeight="1">
      <c r="B26" s="39"/>
      <c r="C26" s="40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9"/>
      <c r="C27" s="40"/>
      <c r="D27" s="124" t="s">
        <v>37</v>
      </c>
      <c r="E27" s="40"/>
      <c r="F27" s="40"/>
      <c r="G27" s="40"/>
      <c r="H27" s="40"/>
      <c r="I27" s="115"/>
      <c r="J27" s="125">
        <f>ROUND(J84,2)</f>
        <v>0</v>
      </c>
      <c r="K27" s="43"/>
    </row>
    <row r="28" spans="2:11" s="1" customFormat="1" ht="6.95" customHeight="1">
      <c r="B28" s="39"/>
      <c r="C28" s="40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6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7">
        <f>ROUND(SUM(BE84:BE252), 2)</f>
        <v>0</v>
      </c>
      <c r="G30" s="40"/>
      <c r="H30" s="40"/>
      <c r="I30" s="128">
        <v>0.21</v>
      </c>
      <c r="J30" s="127">
        <f>ROUND(ROUND((SUM(BE84:BE252)),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7">
        <f>ROUND(SUM(BF84:BF252), 2)</f>
        <v>0</v>
      </c>
      <c r="G31" s="40"/>
      <c r="H31" s="40"/>
      <c r="I31" s="128">
        <v>0.15</v>
      </c>
      <c r="J31" s="127">
        <f>ROUND(ROUND((SUM(BF84:BF252)),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7">
        <f>ROUND(SUM(BG84:BG252), 2)</f>
        <v>0</v>
      </c>
      <c r="G32" s="40"/>
      <c r="H32" s="40"/>
      <c r="I32" s="128">
        <v>0.21</v>
      </c>
      <c r="J32" s="12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7">
        <f>ROUND(SUM(BH84:BH252), 2)</f>
        <v>0</v>
      </c>
      <c r="G33" s="40"/>
      <c r="H33" s="40"/>
      <c r="I33" s="128">
        <v>0.15</v>
      </c>
      <c r="J33" s="12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7">
        <f>ROUND(SUM(BI84:BI252), 2)</f>
        <v>0</v>
      </c>
      <c r="G34" s="40"/>
      <c r="H34" s="40"/>
      <c r="I34" s="128">
        <v>0</v>
      </c>
      <c r="J34" s="12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5"/>
      <c r="J35" s="40"/>
      <c r="K35" s="43"/>
    </row>
    <row r="36" spans="2:11" s="1" customFormat="1" ht="25.35" customHeight="1">
      <c r="B36" s="39"/>
      <c r="C36" s="49"/>
      <c r="D36" s="50" t="s">
        <v>47</v>
      </c>
      <c r="E36" s="51"/>
      <c r="F36" s="51"/>
      <c r="G36" s="129" t="s">
        <v>48</v>
      </c>
      <c r="H36" s="52" t="s">
        <v>49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1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5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5"/>
      <c r="J44" s="40"/>
      <c r="K44" s="43"/>
    </row>
    <row r="45" spans="2:11" s="1" customFormat="1" ht="22.5" customHeight="1">
      <c r="B45" s="39"/>
      <c r="C45" s="40"/>
      <c r="D45" s="40"/>
      <c r="E45" s="298" t="str">
        <f>E7</f>
        <v>Točna autobusu v Nové Hlíně</v>
      </c>
      <c r="F45" s="299"/>
      <c r="G45" s="299"/>
      <c r="H45" s="299"/>
      <c r="I45" s="115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15"/>
      <c r="J46" s="40"/>
      <c r="K46" s="43"/>
    </row>
    <row r="47" spans="2:11" s="1" customFormat="1" ht="23.25" customHeight="1">
      <c r="B47" s="39"/>
      <c r="C47" s="40"/>
      <c r="D47" s="40"/>
      <c r="E47" s="300" t="str">
        <f>E9</f>
        <v>101 - Zastávka</v>
      </c>
      <c r="F47" s="301"/>
      <c r="G47" s="301"/>
      <c r="H47" s="301"/>
      <c r="I47" s="11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5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Nová Hlína</v>
      </c>
      <c r="G49" s="40"/>
      <c r="H49" s="40"/>
      <c r="I49" s="116" t="s">
        <v>25</v>
      </c>
      <c r="J49" s="117" t="str">
        <f>IF(J12="","",J12)</f>
        <v>6. 3. 2017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5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Město Třeboň</v>
      </c>
      <c r="G51" s="40"/>
      <c r="H51" s="40"/>
      <c r="I51" s="116" t="s">
        <v>33</v>
      </c>
      <c r="J51" s="33" t="str">
        <f>E21</f>
        <v>WAY project s.r.o.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5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5"/>
      <c r="J53" s="40"/>
      <c r="K53" s="43"/>
    </row>
    <row r="54" spans="2:47" s="1" customFormat="1" ht="29.25" customHeight="1">
      <c r="B54" s="39"/>
      <c r="C54" s="138" t="s">
        <v>94</v>
      </c>
      <c r="D54" s="49"/>
      <c r="E54" s="49"/>
      <c r="F54" s="49"/>
      <c r="G54" s="49"/>
      <c r="H54" s="49"/>
      <c r="I54" s="139"/>
      <c r="J54" s="140" t="s">
        <v>95</v>
      </c>
      <c r="K54" s="53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5"/>
      <c r="J55" s="40"/>
      <c r="K55" s="43"/>
    </row>
    <row r="56" spans="2:47" s="1" customFormat="1" ht="29.25" customHeight="1">
      <c r="B56" s="39"/>
      <c r="C56" s="141" t="s">
        <v>96</v>
      </c>
      <c r="D56" s="40"/>
      <c r="E56" s="40"/>
      <c r="F56" s="40"/>
      <c r="G56" s="40"/>
      <c r="H56" s="40"/>
      <c r="I56" s="115"/>
      <c r="J56" s="125">
        <f>J84</f>
        <v>0</v>
      </c>
      <c r="K56" s="43"/>
      <c r="AU56" s="22" t="s">
        <v>97</v>
      </c>
    </row>
    <row r="57" spans="2:47" s="7" customFormat="1" ht="24.95" customHeight="1">
      <c r="B57" s="142"/>
      <c r="C57" s="143"/>
      <c r="D57" s="144" t="s">
        <v>169</v>
      </c>
      <c r="E57" s="145"/>
      <c r="F57" s="145"/>
      <c r="G57" s="145"/>
      <c r="H57" s="145"/>
      <c r="I57" s="146"/>
      <c r="J57" s="147">
        <f>J85</f>
        <v>0</v>
      </c>
      <c r="K57" s="148"/>
    </row>
    <row r="58" spans="2:47" s="12" customFormat="1" ht="19.899999999999999" customHeight="1">
      <c r="B58" s="218"/>
      <c r="C58" s="219"/>
      <c r="D58" s="220" t="s">
        <v>170</v>
      </c>
      <c r="E58" s="221"/>
      <c r="F58" s="221"/>
      <c r="G58" s="221"/>
      <c r="H58" s="221"/>
      <c r="I58" s="222"/>
      <c r="J58" s="223">
        <f>J86</f>
        <v>0</v>
      </c>
      <c r="K58" s="224"/>
    </row>
    <row r="59" spans="2:47" s="12" customFormat="1" ht="19.899999999999999" customHeight="1">
      <c r="B59" s="218"/>
      <c r="C59" s="219"/>
      <c r="D59" s="220" t="s">
        <v>171</v>
      </c>
      <c r="E59" s="221"/>
      <c r="F59" s="221"/>
      <c r="G59" s="221"/>
      <c r="H59" s="221"/>
      <c r="I59" s="222"/>
      <c r="J59" s="223">
        <f>J135</f>
        <v>0</v>
      </c>
      <c r="K59" s="224"/>
    </row>
    <row r="60" spans="2:47" s="12" customFormat="1" ht="19.899999999999999" customHeight="1">
      <c r="B60" s="218"/>
      <c r="C60" s="219"/>
      <c r="D60" s="220" t="s">
        <v>172</v>
      </c>
      <c r="E60" s="221"/>
      <c r="F60" s="221"/>
      <c r="G60" s="221"/>
      <c r="H60" s="221"/>
      <c r="I60" s="222"/>
      <c r="J60" s="223">
        <f>J143</f>
        <v>0</v>
      </c>
      <c r="K60" s="224"/>
    </row>
    <row r="61" spans="2:47" s="12" customFormat="1" ht="19.899999999999999" customHeight="1">
      <c r="B61" s="218"/>
      <c r="C61" s="219"/>
      <c r="D61" s="220" t="s">
        <v>173</v>
      </c>
      <c r="E61" s="221"/>
      <c r="F61" s="221"/>
      <c r="G61" s="221"/>
      <c r="H61" s="221"/>
      <c r="I61" s="222"/>
      <c r="J61" s="223">
        <f>J198</f>
        <v>0</v>
      </c>
      <c r="K61" s="224"/>
    </row>
    <row r="62" spans="2:47" s="12" customFormat="1" ht="19.899999999999999" customHeight="1">
      <c r="B62" s="218"/>
      <c r="C62" s="219"/>
      <c r="D62" s="220" t="s">
        <v>174</v>
      </c>
      <c r="E62" s="221"/>
      <c r="F62" s="221"/>
      <c r="G62" s="221"/>
      <c r="H62" s="221"/>
      <c r="I62" s="222"/>
      <c r="J62" s="223">
        <f>J207</f>
        <v>0</v>
      </c>
      <c r="K62" s="224"/>
    </row>
    <row r="63" spans="2:47" s="12" customFormat="1" ht="19.899999999999999" customHeight="1">
      <c r="B63" s="218"/>
      <c r="C63" s="219"/>
      <c r="D63" s="220" t="s">
        <v>175</v>
      </c>
      <c r="E63" s="221"/>
      <c r="F63" s="221"/>
      <c r="G63" s="221"/>
      <c r="H63" s="221"/>
      <c r="I63" s="222"/>
      <c r="J63" s="223">
        <f>J230</f>
        <v>0</v>
      </c>
      <c r="K63" s="224"/>
    </row>
    <row r="64" spans="2:47" s="12" customFormat="1" ht="19.899999999999999" customHeight="1">
      <c r="B64" s="218"/>
      <c r="C64" s="219"/>
      <c r="D64" s="220" t="s">
        <v>176</v>
      </c>
      <c r="E64" s="221"/>
      <c r="F64" s="221"/>
      <c r="G64" s="221"/>
      <c r="H64" s="221"/>
      <c r="I64" s="222"/>
      <c r="J64" s="223">
        <f>J245</f>
        <v>0</v>
      </c>
      <c r="K64" s="224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5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3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36"/>
      <c r="J70" s="58"/>
      <c r="K70" s="58"/>
      <c r="L70" s="59"/>
    </row>
    <row r="71" spans="2:12" s="1" customFormat="1" ht="36.950000000000003" customHeight="1">
      <c r="B71" s="39"/>
      <c r="C71" s="60" t="s">
        <v>99</v>
      </c>
      <c r="D71" s="61"/>
      <c r="E71" s="61"/>
      <c r="F71" s="61"/>
      <c r="G71" s="61"/>
      <c r="H71" s="61"/>
      <c r="I71" s="149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49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49"/>
      <c r="J73" s="61"/>
      <c r="K73" s="61"/>
      <c r="L73" s="59"/>
    </row>
    <row r="74" spans="2:12" s="1" customFormat="1" ht="22.5" customHeight="1">
      <c r="B74" s="39"/>
      <c r="C74" s="61"/>
      <c r="D74" s="61"/>
      <c r="E74" s="294" t="str">
        <f>E7</f>
        <v>Točna autobusu v Nové Hlíně</v>
      </c>
      <c r="F74" s="295"/>
      <c r="G74" s="295"/>
      <c r="H74" s="295"/>
      <c r="I74" s="149"/>
      <c r="J74" s="61"/>
      <c r="K74" s="61"/>
      <c r="L74" s="59"/>
    </row>
    <row r="75" spans="2:12" s="1" customFormat="1" ht="14.45" customHeight="1">
      <c r="B75" s="39"/>
      <c r="C75" s="63" t="s">
        <v>91</v>
      </c>
      <c r="D75" s="61"/>
      <c r="E75" s="61"/>
      <c r="F75" s="61"/>
      <c r="G75" s="61"/>
      <c r="H75" s="61"/>
      <c r="I75" s="149"/>
      <c r="J75" s="61"/>
      <c r="K75" s="61"/>
      <c r="L75" s="59"/>
    </row>
    <row r="76" spans="2:12" s="1" customFormat="1" ht="23.25" customHeight="1">
      <c r="B76" s="39"/>
      <c r="C76" s="61"/>
      <c r="D76" s="61"/>
      <c r="E76" s="270" t="str">
        <f>E9</f>
        <v>101 - Zastávka</v>
      </c>
      <c r="F76" s="296"/>
      <c r="G76" s="296"/>
      <c r="H76" s="296"/>
      <c r="I76" s="149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49"/>
      <c r="J77" s="61"/>
      <c r="K77" s="61"/>
      <c r="L77" s="59"/>
    </row>
    <row r="78" spans="2:12" s="1" customFormat="1" ht="18" customHeight="1">
      <c r="B78" s="39"/>
      <c r="C78" s="63" t="s">
        <v>23</v>
      </c>
      <c r="D78" s="61"/>
      <c r="E78" s="61"/>
      <c r="F78" s="150" t="str">
        <f>F12</f>
        <v>Nová Hlína</v>
      </c>
      <c r="G78" s="61"/>
      <c r="H78" s="61"/>
      <c r="I78" s="151" t="s">
        <v>25</v>
      </c>
      <c r="J78" s="71" t="str">
        <f>IF(J12="","",J12)</f>
        <v>6. 3. 2017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49"/>
      <c r="J79" s="61"/>
      <c r="K79" s="61"/>
      <c r="L79" s="59"/>
    </row>
    <row r="80" spans="2:12" s="1" customFormat="1" ht="15">
      <c r="B80" s="39"/>
      <c r="C80" s="63" t="s">
        <v>27</v>
      </c>
      <c r="D80" s="61"/>
      <c r="E80" s="61"/>
      <c r="F80" s="150" t="str">
        <f>E15</f>
        <v>Město Třeboň</v>
      </c>
      <c r="G80" s="61"/>
      <c r="H80" s="61"/>
      <c r="I80" s="151" t="s">
        <v>33</v>
      </c>
      <c r="J80" s="150" t="str">
        <f>E21</f>
        <v>WAY project s.r.o.</v>
      </c>
      <c r="K80" s="61"/>
      <c r="L80" s="59"/>
    </row>
    <row r="81" spans="2:65" s="1" customFormat="1" ht="14.45" customHeight="1">
      <c r="B81" s="39"/>
      <c r="C81" s="63" t="s">
        <v>31</v>
      </c>
      <c r="D81" s="61"/>
      <c r="E81" s="61"/>
      <c r="F81" s="150" t="str">
        <f>IF(E18="","",E18)</f>
        <v/>
      </c>
      <c r="G81" s="61"/>
      <c r="H81" s="61"/>
      <c r="I81" s="149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49"/>
      <c r="J82" s="61"/>
      <c r="K82" s="61"/>
      <c r="L82" s="59"/>
    </row>
    <row r="83" spans="2:65" s="8" customFormat="1" ht="29.25" customHeight="1">
      <c r="B83" s="152"/>
      <c r="C83" s="153" t="s">
        <v>100</v>
      </c>
      <c r="D83" s="154" t="s">
        <v>56</v>
      </c>
      <c r="E83" s="154" t="s">
        <v>52</v>
      </c>
      <c r="F83" s="154" t="s">
        <v>101</v>
      </c>
      <c r="G83" s="154" t="s">
        <v>102</v>
      </c>
      <c r="H83" s="154" t="s">
        <v>103</v>
      </c>
      <c r="I83" s="155" t="s">
        <v>104</v>
      </c>
      <c r="J83" s="154" t="s">
        <v>95</v>
      </c>
      <c r="K83" s="156" t="s">
        <v>105</v>
      </c>
      <c r="L83" s="157"/>
      <c r="M83" s="78" t="s">
        <v>106</v>
      </c>
      <c r="N83" s="79" t="s">
        <v>41</v>
      </c>
      <c r="O83" s="79" t="s">
        <v>107</v>
      </c>
      <c r="P83" s="79" t="s">
        <v>108</v>
      </c>
      <c r="Q83" s="79" t="s">
        <v>109</v>
      </c>
      <c r="R83" s="79" t="s">
        <v>110</v>
      </c>
      <c r="S83" s="79" t="s">
        <v>111</v>
      </c>
      <c r="T83" s="80" t="s">
        <v>112</v>
      </c>
    </row>
    <row r="84" spans="2:65" s="1" customFormat="1" ht="29.25" customHeight="1">
      <c r="B84" s="39"/>
      <c r="C84" s="84" t="s">
        <v>96</v>
      </c>
      <c r="D84" s="61"/>
      <c r="E84" s="61"/>
      <c r="F84" s="61"/>
      <c r="G84" s="61"/>
      <c r="H84" s="61"/>
      <c r="I84" s="149"/>
      <c r="J84" s="158">
        <f>BK84</f>
        <v>0</v>
      </c>
      <c r="K84" s="61"/>
      <c r="L84" s="59"/>
      <c r="M84" s="81"/>
      <c r="N84" s="82"/>
      <c r="O84" s="82"/>
      <c r="P84" s="159">
        <f>P85</f>
        <v>0</v>
      </c>
      <c r="Q84" s="82"/>
      <c r="R84" s="159">
        <f>R85</f>
        <v>24.437462480000004</v>
      </c>
      <c r="S84" s="82"/>
      <c r="T84" s="160">
        <f>T85</f>
        <v>5.7692499999999995</v>
      </c>
      <c r="AT84" s="22" t="s">
        <v>70</v>
      </c>
      <c r="AU84" s="22" t="s">
        <v>97</v>
      </c>
      <c r="BK84" s="161">
        <f>BK85</f>
        <v>0</v>
      </c>
    </row>
    <row r="85" spans="2:65" s="9" customFormat="1" ht="37.35" customHeight="1">
      <c r="B85" s="162"/>
      <c r="C85" s="163"/>
      <c r="D85" s="225" t="s">
        <v>70</v>
      </c>
      <c r="E85" s="226" t="s">
        <v>177</v>
      </c>
      <c r="F85" s="226" t="s">
        <v>178</v>
      </c>
      <c r="G85" s="163"/>
      <c r="H85" s="163"/>
      <c r="I85" s="166"/>
      <c r="J85" s="227">
        <f>BK85</f>
        <v>0</v>
      </c>
      <c r="K85" s="163"/>
      <c r="L85" s="168"/>
      <c r="M85" s="169"/>
      <c r="N85" s="170"/>
      <c r="O85" s="170"/>
      <c r="P85" s="171">
        <f>P86+P135+P143+P198+P207+P230+P245</f>
        <v>0</v>
      </c>
      <c r="Q85" s="170"/>
      <c r="R85" s="171">
        <f>R86+R135+R143+R198+R207+R230+R245</f>
        <v>24.437462480000004</v>
      </c>
      <c r="S85" s="170"/>
      <c r="T85" s="172">
        <f>T86+T135+T143+T198+T207+T230+T245</f>
        <v>5.7692499999999995</v>
      </c>
      <c r="AR85" s="173" t="s">
        <v>79</v>
      </c>
      <c r="AT85" s="174" t="s">
        <v>70</v>
      </c>
      <c r="AU85" s="174" t="s">
        <v>71</v>
      </c>
      <c r="AY85" s="173" t="s">
        <v>116</v>
      </c>
      <c r="BK85" s="175">
        <f>BK86+BK135+BK143+BK198+BK207+BK230+BK245</f>
        <v>0</v>
      </c>
    </row>
    <row r="86" spans="2:65" s="9" customFormat="1" ht="19.899999999999999" customHeight="1">
      <c r="B86" s="162"/>
      <c r="C86" s="163"/>
      <c r="D86" s="164" t="s">
        <v>70</v>
      </c>
      <c r="E86" s="228" t="s">
        <v>79</v>
      </c>
      <c r="F86" s="228" t="s">
        <v>179</v>
      </c>
      <c r="G86" s="163"/>
      <c r="H86" s="163"/>
      <c r="I86" s="166"/>
      <c r="J86" s="229">
        <f>BK86</f>
        <v>0</v>
      </c>
      <c r="K86" s="163"/>
      <c r="L86" s="168"/>
      <c r="M86" s="169"/>
      <c r="N86" s="170"/>
      <c r="O86" s="170"/>
      <c r="P86" s="171">
        <f>SUM(P87:P134)</f>
        <v>0</v>
      </c>
      <c r="Q86" s="170"/>
      <c r="R86" s="171">
        <f>SUM(R87:R134)</f>
        <v>4.9290095000000003</v>
      </c>
      <c r="S86" s="170"/>
      <c r="T86" s="172">
        <f>SUM(T87:T134)</f>
        <v>0.38624999999999998</v>
      </c>
      <c r="AR86" s="173" t="s">
        <v>79</v>
      </c>
      <c r="AT86" s="174" t="s">
        <v>70</v>
      </c>
      <c r="AU86" s="174" t="s">
        <v>79</v>
      </c>
      <c r="AY86" s="173" t="s">
        <v>116</v>
      </c>
      <c r="BK86" s="175">
        <f>SUM(BK87:BK134)</f>
        <v>0</v>
      </c>
    </row>
    <row r="87" spans="2:65" s="1" customFormat="1" ht="22.5" customHeight="1">
      <c r="B87" s="39"/>
      <c r="C87" s="176" t="s">
        <v>79</v>
      </c>
      <c r="D87" s="176" t="s">
        <v>117</v>
      </c>
      <c r="E87" s="177" t="s">
        <v>180</v>
      </c>
      <c r="F87" s="178" t="s">
        <v>181</v>
      </c>
      <c r="G87" s="179" t="s">
        <v>182</v>
      </c>
      <c r="H87" s="180">
        <v>3.75</v>
      </c>
      <c r="I87" s="181"/>
      <c r="J87" s="182">
        <f>ROUND(I87*H87,2)</f>
        <v>0</v>
      </c>
      <c r="K87" s="178" t="s">
        <v>183</v>
      </c>
      <c r="L87" s="59"/>
      <c r="M87" s="183" t="s">
        <v>21</v>
      </c>
      <c r="N87" s="184" t="s">
        <v>42</v>
      </c>
      <c r="O87" s="40"/>
      <c r="P87" s="185">
        <f>O87*H87</f>
        <v>0</v>
      </c>
      <c r="Q87" s="185">
        <v>3.0000000000000001E-5</v>
      </c>
      <c r="R87" s="185">
        <f>Q87*H87</f>
        <v>1.125E-4</v>
      </c>
      <c r="S87" s="185">
        <v>0.10299999999999999</v>
      </c>
      <c r="T87" s="186">
        <f>S87*H87</f>
        <v>0.38624999999999998</v>
      </c>
      <c r="AR87" s="22" t="s">
        <v>115</v>
      </c>
      <c r="AT87" s="22" t="s">
        <v>117</v>
      </c>
      <c r="AU87" s="22" t="s">
        <v>81</v>
      </c>
      <c r="AY87" s="22" t="s">
        <v>116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22" t="s">
        <v>79</v>
      </c>
      <c r="BK87" s="187">
        <f>ROUND(I87*H87,2)</f>
        <v>0</v>
      </c>
      <c r="BL87" s="22" t="s">
        <v>115</v>
      </c>
      <c r="BM87" s="22" t="s">
        <v>184</v>
      </c>
    </row>
    <row r="88" spans="2:65" s="11" customFormat="1">
      <c r="B88" s="200"/>
      <c r="C88" s="201"/>
      <c r="D88" s="202" t="s">
        <v>124</v>
      </c>
      <c r="E88" s="203" t="s">
        <v>21</v>
      </c>
      <c r="F88" s="204" t="s">
        <v>185</v>
      </c>
      <c r="G88" s="201"/>
      <c r="H88" s="205" t="s">
        <v>21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124</v>
      </c>
      <c r="AU88" s="211" t="s">
        <v>81</v>
      </c>
      <c r="AV88" s="11" t="s">
        <v>79</v>
      </c>
      <c r="AW88" s="11" t="s">
        <v>35</v>
      </c>
      <c r="AX88" s="11" t="s">
        <v>71</v>
      </c>
      <c r="AY88" s="211" t="s">
        <v>116</v>
      </c>
    </row>
    <row r="89" spans="2:65" s="10" customFormat="1">
      <c r="B89" s="188"/>
      <c r="C89" s="189"/>
      <c r="D89" s="190" t="s">
        <v>124</v>
      </c>
      <c r="E89" s="191" t="s">
        <v>21</v>
      </c>
      <c r="F89" s="192" t="s">
        <v>186</v>
      </c>
      <c r="G89" s="189"/>
      <c r="H89" s="193">
        <v>3.75</v>
      </c>
      <c r="I89" s="194"/>
      <c r="J89" s="189"/>
      <c r="K89" s="189"/>
      <c r="L89" s="195"/>
      <c r="M89" s="196"/>
      <c r="N89" s="197"/>
      <c r="O89" s="197"/>
      <c r="P89" s="197"/>
      <c r="Q89" s="197"/>
      <c r="R89" s="197"/>
      <c r="S89" s="197"/>
      <c r="T89" s="198"/>
      <c r="AT89" s="199" t="s">
        <v>124</v>
      </c>
      <c r="AU89" s="199" t="s">
        <v>81</v>
      </c>
      <c r="AV89" s="10" t="s">
        <v>81</v>
      </c>
      <c r="AW89" s="10" t="s">
        <v>35</v>
      </c>
      <c r="AX89" s="10" t="s">
        <v>79</v>
      </c>
      <c r="AY89" s="199" t="s">
        <v>116</v>
      </c>
    </row>
    <row r="90" spans="2:65" s="1" customFormat="1" ht="22.5" customHeight="1">
      <c r="B90" s="39"/>
      <c r="C90" s="176" t="s">
        <v>81</v>
      </c>
      <c r="D90" s="176" t="s">
        <v>117</v>
      </c>
      <c r="E90" s="177" t="s">
        <v>187</v>
      </c>
      <c r="F90" s="178" t="s">
        <v>188</v>
      </c>
      <c r="G90" s="179" t="s">
        <v>189</v>
      </c>
      <c r="H90" s="180">
        <v>8.0609999999999999</v>
      </c>
      <c r="I90" s="181"/>
      <c r="J90" s="182">
        <f>ROUND(I90*H90,2)</f>
        <v>0</v>
      </c>
      <c r="K90" s="178" t="s">
        <v>183</v>
      </c>
      <c r="L90" s="59"/>
      <c r="M90" s="183" t="s">
        <v>21</v>
      </c>
      <c r="N90" s="184" t="s">
        <v>42</v>
      </c>
      <c r="O90" s="40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AR90" s="22" t="s">
        <v>115</v>
      </c>
      <c r="AT90" s="22" t="s">
        <v>117</v>
      </c>
      <c r="AU90" s="22" t="s">
        <v>81</v>
      </c>
      <c r="AY90" s="22" t="s">
        <v>116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22" t="s">
        <v>79</v>
      </c>
      <c r="BK90" s="187">
        <f>ROUND(I90*H90,2)</f>
        <v>0</v>
      </c>
      <c r="BL90" s="22" t="s">
        <v>115</v>
      </c>
      <c r="BM90" s="22" t="s">
        <v>190</v>
      </c>
    </row>
    <row r="91" spans="2:65" s="10" customFormat="1">
      <c r="B91" s="188"/>
      <c r="C91" s="189"/>
      <c r="D91" s="190" t="s">
        <v>124</v>
      </c>
      <c r="E91" s="191" t="s">
        <v>21</v>
      </c>
      <c r="F91" s="192" t="s">
        <v>191</v>
      </c>
      <c r="G91" s="189"/>
      <c r="H91" s="193">
        <v>8.0609999999999999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124</v>
      </c>
      <c r="AU91" s="199" t="s">
        <v>81</v>
      </c>
      <c r="AV91" s="10" t="s">
        <v>81</v>
      </c>
      <c r="AW91" s="10" t="s">
        <v>35</v>
      </c>
      <c r="AX91" s="10" t="s">
        <v>79</v>
      </c>
      <c r="AY91" s="199" t="s">
        <v>116</v>
      </c>
    </row>
    <row r="92" spans="2:65" s="1" customFormat="1" ht="22.5" customHeight="1">
      <c r="B92" s="39"/>
      <c r="C92" s="176" t="s">
        <v>130</v>
      </c>
      <c r="D92" s="176" t="s">
        <v>117</v>
      </c>
      <c r="E92" s="177" t="s">
        <v>192</v>
      </c>
      <c r="F92" s="178" t="s">
        <v>193</v>
      </c>
      <c r="G92" s="179" t="s">
        <v>189</v>
      </c>
      <c r="H92" s="180">
        <v>8.86</v>
      </c>
      <c r="I92" s="181"/>
      <c r="J92" s="182">
        <f>ROUND(I92*H92,2)</f>
        <v>0</v>
      </c>
      <c r="K92" s="178" t="s">
        <v>183</v>
      </c>
      <c r="L92" s="59"/>
      <c r="M92" s="183" t="s">
        <v>21</v>
      </c>
      <c r="N92" s="184" t="s">
        <v>42</v>
      </c>
      <c r="O92" s="40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22" t="s">
        <v>115</v>
      </c>
      <c r="AT92" s="22" t="s">
        <v>117</v>
      </c>
      <c r="AU92" s="22" t="s">
        <v>81</v>
      </c>
      <c r="AY92" s="22" t="s">
        <v>116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22" t="s">
        <v>79</v>
      </c>
      <c r="BK92" s="187">
        <f>ROUND(I92*H92,2)</f>
        <v>0</v>
      </c>
      <c r="BL92" s="22" t="s">
        <v>115</v>
      </c>
      <c r="BM92" s="22" t="s">
        <v>194</v>
      </c>
    </row>
    <row r="93" spans="2:65" s="10" customFormat="1">
      <c r="B93" s="188"/>
      <c r="C93" s="189"/>
      <c r="D93" s="190" t="s">
        <v>124</v>
      </c>
      <c r="E93" s="191" t="s">
        <v>21</v>
      </c>
      <c r="F93" s="192" t="s">
        <v>195</v>
      </c>
      <c r="G93" s="189"/>
      <c r="H93" s="193">
        <v>8.86</v>
      </c>
      <c r="I93" s="194"/>
      <c r="J93" s="189"/>
      <c r="K93" s="189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124</v>
      </c>
      <c r="AU93" s="199" t="s">
        <v>81</v>
      </c>
      <c r="AV93" s="10" t="s">
        <v>81</v>
      </c>
      <c r="AW93" s="10" t="s">
        <v>35</v>
      </c>
      <c r="AX93" s="10" t="s">
        <v>79</v>
      </c>
      <c r="AY93" s="199" t="s">
        <v>116</v>
      </c>
    </row>
    <row r="94" spans="2:65" s="1" customFormat="1" ht="22.5" customHeight="1">
      <c r="B94" s="39"/>
      <c r="C94" s="176" t="s">
        <v>115</v>
      </c>
      <c r="D94" s="176" t="s">
        <v>117</v>
      </c>
      <c r="E94" s="177" t="s">
        <v>196</v>
      </c>
      <c r="F94" s="178" t="s">
        <v>197</v>
      </c>
      <c r="G94" s="179" t="s">
        <v>189</v>
      </c>
      <c r="H94" s="180">
        <v>8.86</v>
      </c>
      <c r="I94" s="181"/>
      <c r="J94" s="182">
        <f>ROUND(I94*H94,2)</f>
        <v>0</v>
      </c>
      <c r="K94" s="178" t="s">
        <v>183</v>
      </c>
      <c r="L94" s="59"/>
      <c r="M94" s="183" t="s">
        <v>21</v>
      </c>
      <c r="N94" s="184" t="s">
        <v>42</v>
      </c>
      <c r="O94" s="40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22" t="s">
        <v>115</v>
      </c>
      <c r="AT94" s="22" t="s">
        <v>117</v>
      </c>
      <c r="AU94" s="22" t="s">
        <v>81</v>
      </c>
      <c r="AY94" s="22" t="s">
        <v>116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22" t="s">
        <v>79</v>
      </c>
      <c r="BK94" s="187">
        <f>ROUND(I94*H94,2)</f>
        <v>0</v>
      </c>
      <c r="BL94" s="22" t="s">
        <v>115</v>
      </c>
      <c r="BM94" s="22" t="s">
        <v>198</v>
      </c>
    </row>
    <row r="95" spans="2:65" s="1" customFormat="1" ht="22.5" customHeight="1">
      <c r="B95" s="39"/>
      <c r="C95" s="176" t="s">
        <v>140</v>
      </c>
      <c r="D95" s="176" t="s">
        <v>117</v>
      </c>
      <c r="E95" s="177" t="s">
        <v>199</v>
      </c>
      <c r="F95" s="178" t="s">
        <v>200</v>
      </c>
      <c r="G95" s="179" t="s">
        <v>189</v>
      </c>
      <c r="H95" s="180">
        <v>2.35</v>
      </c>
      <c r="I95" s="181"/>
      <c r="J95" s="182">
        <f>ROUND(I95*H95,2)</f>
        <v>0</v>
      </c>
      <c r="K95" s="178" t="s">
        <v>183</v>
      </c>
      <c r="L95" s="59"/>
      <c r="M95" s="183" t="s">
        <v>21</v>
      </c>
      <c r="N95" s="184" t="s">
        <v>42</v>
      </c>
      <c r="O95" s="40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AR95" s="22" t="s">
        <v>115</v>
      </c>
      <c r="AT95" s="22" t="s">
        <v>117</v>
      </c>
      <c r="AU95" s="22" t="s">
        <v>81</v>
      </c>
      <c r="AY95" s="22" t="s">
        <v>116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2" t="s">
        <v>79</v>
      </c>
      <c r="BK95" s="187">
        <f>ROUND(I95*H95,2)</f>
        <v>0</v>
      </c>
      <c r="BL95" s="22" t="s">
        <v>115</v>
      </c>
      <c r="BM95" s="22" t="s">
        <v>201</v>
      </c>
    </row>
    <row r="96" spans="2:65" s="11" customFormat="1">
      <c r="B96" s="200"/>
      <c r="C96" s="201"/>
      <c r="D96" s="202" t="s">
        <v>124</v>
      </c>
      <c r="E96" s="203" t="s">
        <v>21</v>
      </c>
      <c r="F96" s="204" t="s">
        <v>202</v>
      </c>
      <c r="G96" s="201"/>
      <c r="H96" s="205" t="s">
        <v>21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124</v>
      </c>
      <c r="AU96" s="211" t="s">
        <v>81</v>
      </c>
      <c r="AV96" s="11" t="s">
        <v>79</v>
      </c>
      <c r="AW96" s="11" t="s">
        <v>35</v>
      </c>
      <c r="AX96" s="11" t="s">
        <v>71</v>
      </c>
      <c r="AY96" s="211" t="s">
        <v>116</v>
      </c>
    </row>
    <row r="97" spans="2:65" s="10" customFormat="1">
      <c r="B97" s="188"/>
      <c r="C97" s="189"/>
      <c r="D97" s="202" t="s">
        <v>124</v>
      </c>
      <c r="E97" s="212" t="s">
        <v>21</v>
      </c>
      <c r="F97" s="213" t="s">
        <v>203</v>
      </c>
      <c r="G97" s="189"/>
      <c r="H97" s="214">
        <v>8.86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124</v>
      </c>
      <c r="AU97" s="199" t="s">
        <v>81</v>
      </c>
      <c r="AV97" s="10" t="s">
        <v>81</v>
      </c>
      <c r="AW97" s="10" t="s">
        <v>35</v>
      </c>
      <c r="AX97" s="10" t="s">
        <v>71</v>
      </c>
      <c r="AY97" s="199" t="s">
        <v>116</v>
      </c>
    </row>
    <row r="98" spans="2:65" s="10" customFormat="1">
      <c r="B98" s="188"/>
      <c r="C98" s="189"/>
      <c r="D98" s="202" t="s">
        <v>124</v>
      </c>
      <c r="E98" s="212" t="s">
        <v>21</v>
      </c>
      <c r="F98" s="213" t="s">
        <v>204</v>
      </c>
      <c r="G98" s="189"/>
      <c r="H98" s="214">
        <v>-6.51</v>
      </c>
      <c r="I98" s="194"/>
      <c r="J98" s="189"/>
      <c r="K98" s="189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124</v>
      </c>
      <c r="AU98" s="199" t="s">
        <v>81</v>
      </c>
      <c r="AV98" s="10" t="s">
        <v>81</v>
      </c>
      <c r="AW98" s="10" t="s">
        <v>35</v>
      </c>
      <c r="AX98" s="10" t="s">
        <v>71</v>
      </c>
      <c r="AY98" s="199" t="s">
        <v>116</v>
      </c>
    </row>
    <row r="99" spans="2:65" s="13" customFormat="1">
      <c r="B99" s="230"/>
      <c r="C99" s="231"/>
      <c r="D99" s="190" t="s">
        <v>124</v>
      </c>
      <c r="E99" s="232" t="s">
        <v>21</v>
      </c>
      <c r="F99" s="233" t="s">
        <v>205</v>
      </c>
      <c r="G99" s="231"/>
      <c r="H99" s="234">
        <v>2.35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124</v>
      </c>
      <c r="AU99" s="240" t="s">
        <v>81</v>
      </c>
      <c r="AV99" s="13" t="s">
        <v>115</v>
      </c>
      <c r="AW99" s="13" t="s">
        <v>35</v>
      </c>
      <c r="AX99" s="13" t="s">
        <v>79</v>
      </c>
      <c r="AY99" s="240" t="s">
        <v>116</v>
      </c>
    </row>
    <row r="100" spans="2:65" s="1" customFormat="1" ht="22.5" customHeight="1">
      <c r="B100" s="39"/>
      <c r="C100" s="176" t="s">
        <v>146</v>
      </c>
      <c r="D100" s="176" t="s">
        <v>117</v>
      </c>
      <c r="E100" s="177" t="s">
        <v>206</v>
      </c>
      <c r="F100" s="178" t="s">
        <v>207</v>
      </c>
      <c r="G100" s="179" t="s">
        <v>208</v>
      </c>
      <c r="H100" s="180">
        <v>4.2300000000000004</v>
      </c>
      <c r="I100" s="181"/>
      <c r="J100" s="182">
        <f>ROUND(I100*H100,2)</f>
        <v>0</v>
      </c>
      <c r="K100" s="178" t="s">
        <v>183</v>
      </c>
      <c r="L100" s="59"/>
      <c r="M100" s="183" t="s">
        <v>21</v>
      </c>
      <c r="N100" s="184" t="s">
        <v>42</v>
      </c>
      <c r="O100" s="40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AR100" s="22" t="s">
        <v>115</v>
      </c>
      <c r="AT100" s="22" t="s">
        <v>117</v>
      </c>
      <c r="AU100" s="22" t="s">
        <v>81</v>
      </c>
      <c r="AY100" s="22" t="s">
        <v>116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2" t="s">
        <v>79</v>
      </c>
      <c r="BK100" s="187">
        <f>ROUND(I100*H100,2)</f>
        <v>0</v>
      </c>
      <c r="BL100" s="22" t="s">
        <v>115</v>
      </c>
      <c r="BM100" s="22" t="s">
        <v>209</v>
      </c>
    </row>
    <row r="101" spans="2:65" s="10" customFormat="1">
      <c r="B101" s="188"/>
      <c r="C101" s="189"/>
      <c r="D101" s="190" t="s">
        <v>124</v>
      </c>
      <c r="E101" s="191" t="s">
        <v>21</v>
      </c>
      <c r="F101" s="192" t="s">
        <v>210</v>
      </c>
      <c r="G101" s="189"/>
      <c r="H101" s="193">
        <v>4.2300000000000004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124</v>
      </c>
      <c r="AU101" s="199" t="s">
        <v>81</v>
      </c>
      <c r="AV101" s="10" t="s">
        <v>81</v>
      </c>
      <c r="AW101" s="10" t="s">
        <v>35</v>
      </c>
      <c r="AX101" s="10" t="s">
        <v>79</v>
      </c>
      <c r="AY101" s="199" t="s">
        <v>116</v>
      </c>
    </row>
    <row r="102" spans="2:65" s="1" customFormat="1" ht="22.5" customHeight="1">
      <c r="B102" s="39"/>
      <c r="C102" s="176" t="s">
        <v>152</v>
      </c>
      <c r="D102" s="176" t="s">
        <v>117</v>
      </c>
      <c r="E102" s="177" t="s">
        <v>211</v>
      </c>
      <c r="F102" s="178" t="s">
        <v>212</v>
      </c>
      <c r="G102" s="179" t="s">
        <v>189</v>
      </c>
      <c r="H102" s="180">
        <v>5.0720000000000001</v>
      </c>
      <c r="I102" s="181"/>
      <c r="J102" s="182">
        <f>ROUND(I102*H102,2)</f>
        <v>0</v>
      </c>
      <c r="K102" s="178" t="s">
        <v>183</v>
      </c>
      <c r="L102" s="59"/>
      <c r="M102" s="183" t="s">
        <v>21</v>
      </c>
      <c r="N102" s="184" t="s">
        <v>42</v>
      </c>
      <c r="O102" s="40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AR102" s="22" t="s">
        <v>115</v>
      </c>
      <c r="AT102" s="22" t="s">
        <v>117</v>
      </c>
      <c r="AU102" s="22" t="s">
        <v>81</v>
      </c>
      <c r="AY102" s="22" t="s">
        <v>116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2" t="s">
        <v>79</v>
      </c>
      <c r="BK102" s="187">
        <f>ROUND(I102*H102,2)</f>
        <v>0</v>
      </c>
      <c r="BL102" s="22" t="s">
        <v>115</v>
      </c>
      <c r="BM102" s="22" t="s">
        <v>213</v>
      </c>
    </row>
    <row r="103" spans="2:65" s="11" customFormat="1">
      <c r="B103" s="200"/>
      <c r="C103" s="201"/>
      <c r="D103" s="202" t="s">
        <v>124</v>
      </c>
      <c r="E103" s="203" t="s">
        <v>21</v>
      </c>
      <c r="F103" s="204" t="s">
        <v>214</v>
      </c>
      <c r="G103" s="201"/>
      <c r="H103" s="205" t="s">
        <v>21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124</v>
      </c>
      <c r="AU103" s="211" t="s">
        <v>81</v>
      </c>
      <c r="AV103" s="11" t="s">
        <v>79</v>
      </c>
      <c r="AW103" s="11" t="s">
        <v>35</v>
      </c>
      <c r="AX103" s="11" t="s">
        <v>71</v>
      </c>
      <c r="AY103" s="211" t="s">
        <v>116</v>
      </c>
    </row>
    <row r="104" spans="2:65" s="10" customFormat="1">
      <c r="B104" s="188"/>
      <c r="C104" s="189"/>
      <c r="D104" s="190" t="s">
        <v>124</v>
      </c>
      <c r="E104" s="191" t="s">
        <v>21</v>
      </c>
      <c r="F104" s="192" t="s">
        <v>215</v>
      </c>
      <c r="G104" s="189"/>
      <c r="H104" s="193">
        <v>5.0720000000000001</v>
      </c>
      <c r="I104" s="194"/>
      <c r="J104" s="189"/>
      <c r="K104" s="189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124</v>
      </c>
      <c r="AU104" s="199" t="s">
        <v>81</v>
      </c>
      <c r="AV104" s="10" t="s">
        <v>81</v>
      </c>
      <c r="AW104" s="10" t="s">
        <v>35</v>
      </c>
      <c r="AX104" s="10" t="s">
        <v>79</v>
      </c>
      <c r="AY104" s="199" t="s">
        <v>116</v>
      </c>
    </row>
    <row r="105" spans="2:65" s="1" customFormat="1" ht="22.5" customHeight="1">
      <c r="B105" s="39"/>
      <c r="C105" s="176" t="s">
        <v>156</v>
      </c>
      <c r="D105" s="176" t="s">
        <v>117</v>
      </c>
      <c r="E105" s="177" t="s">
        <v>216</v>
      </c>
      <c r="F105" s="178" t="s">
        <v>217</v>
      </c>
      <c r="G105" s="179" t="s">
        <v>189</v>
      </c>
      <c r="H105" s="180">
        <v>3.2</v>
      </c>
      <c r="I105" s="181"/>
      <c r="J105" s="182">
        <f>ROUND(I105*H105,2)</f>
        <v>0</v>
      </c>
      <c r="K105" s="178" t="s">
        <v>183</v>
      </c>
      <c r="L105" s="59"/>
      <c r="M105" s="183" t="s">
        <v>21</v>
      </c>
      <c r="N105" s="184" t="s">
        <v>42</v>
      </c>
      <c r="O105" s="40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22" t="s">
        <v>115</v>
      </c>
      <c r="AT105" s="22" t="s">
        <v>117</v>
      </c>
      <c r="AU105" s="22" t="s">
        <v>81</v>
      </c>
      <c r="AY105" s="22" t="s">
        <v>116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2" t="s">
        <v>79</v>
      </c>
      <c r="BK105" s="187">
        <f>ROUND(I105*H105,2)</f>
        <v>0</v>
      </c>
      <c r="BL105" s="22" t="s">
        <v>115</v>
      </c>
      <c r="BM105" s="22" t="s">
        <v>218</v>
      </c>
    </row>
    <row r="106" spans="2:65" s="10" customFormat="1">
      <c r="B106" s="188"/>
      <c r="C106" s="189"/>
      <c r="D106" s="190" t="s">
        <v>124</v>
      </c>
      <c r="E106" s="191" t="s">
        <v>21</v>
      </c>
      <c r="F106" s="192" t="s">
        <v>219</v>
      </c>
      <c r="G106" s="189"/>
      <c r="H106" s="193">
        <v>3.2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124</v>
      </c>
      <c r="AU106" s="199" t="s">
        <v>81</v>
      </c>
      <c r="AV106" s="10" t="s">
        <v>81</v>
      </c>
      <c r="AW106" s="10" t="s">
        <v>35</v>
      </c>
      <c r="AX106" s="10" t="s">
        <v>79</v>
      </c>
      <c r="AY106" s="199" t="s">
        <v>116</v>
      </c>
    </row>
    <row r="107" spans="2:65" s="1" customFormat="1" ht="22.5" customHeight="1">
      <c r="B107" s="39"/>
      <c r="C107" s="176" t="s">
        <v>162</v>
      </c>
      <c r="D107" s="176" t="s">
        <v>117</v>
      </c>
      <c r="E107" s="177" t="s">
        <v>220</v>
      </c>
      <c r="F107" s="178" t="s">
        <v>221</v>
      </c>
      <c r="G107" s="179" t="s">
        <v>189</v>
      </c>
      <c r="H107" s="180">
        <v>3.31</v>
      </c>
      <c r="I107" s="181"/>
      <c r="J107" s="182">
        <f>ROUND(I107*H107,2)</f>
        <v>0</v>
      </c>
      <c r="K107" s="178" t="s">
        <v>183</v>
      </c>
      <c r="L107" s="59"/>
      <c r="M107" s="183" t="s">
        <v>21</v>
      </c>
      <c r="N107" s="184" t="s">
        <v>42</v>
      </c>
      <c r="O107" s="40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22" t="s">
        <v>115</v>
      </c>
      <c r="AT107" s="22" t="s">
        <v>117</v>
      </c>
      <c r="AU107" s="22" t="s">
        <v>81</v>
      </c>
      <c r="AY107" s="22" t="s">
        <v>116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2" t="s">
        <v>79</v>
      </c>
      <c r="BK107" s="187">
        <f>ROUND(I107*H107,2)</f>
        <v>0</v>
      </c>
      <c r="BL107" s="22" t="s">
        <v>115</v>
      </c>
      <c r="BM107" s="22" t="s">
        <v>222</v>
      </c>
    </row>
    <row r="108" spans="2:65" s="10" customFormat="1">
      <c r="B108" s="188"/>
      <c r="C108" s="189"/>
      <c r="D108" s="190" t="s">
        <v>124</v>
      </c>
      <c r="E108" s="191" t="s">
        <v>21</v>
      </c>
      <c r="F108" s="192" t="s">
        <v>223</v>
      </c>
      <c r="G108" s="189"/>
      <c r="H108" s="193">
        <v>3.31</v>
      </c>
      <c r="I108" s="194"/>
      <c r="J108" s="189"/>
      <c r="K108" s="189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124</v>
      </c>
      <c r="AU108" s="199" t="s">
        <v>81</v>
      </c>
      <c r="AV108" s="10" t="s">
        <v>81</v>
      </c>
      <c r="AW108" s="10" t="s">
        <v>35</v>
      </c>
      <c r="AX108" s="10" t="s">
        <v>79</v>
      </c>
      <c r="AY108" s="199" t="s">
        <v>116</v>
      </c>
    </row>
    <row r="109" spans="2:65" s="1" customFormat="1" ht="22.5" customHeight="1">
      <c r="B109" s="39"/>
      <c r="C109" s="176" t="s">
        <v>224</v>
      </c>
      <c r="D109" s="176" t="s">
        <v>117</v>
      </c>
      <c r="E109" s="177" t="s">
        <v>225</v>
      </c>
      <c r="F109" s="178" t="s">
        <v>226</v>
      </c>
      <c r="G109" s="179" t="s">
        <v>189</v>
      </c>
      <c r="H109" s="180">
        <v>2.464</v>
      </c>
      <c r="I109" s="181"/>
      <c r="J109" s="182">
        <f>ROUND(I109*H109,2)</f>
        <v>0</v>
      </c>
      <c r="K109" s="178" t="s">
        <v>183</v>
      </c>
      <c r="L109" s="59"/>
      <c r="M109" s="183" t="s">
        <v>21</v>
      </c>
      <c r="N109" s="184" t="s">
        <v>42</v>
      </c>
      <c r="O109" s="40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22" t="s">
        <v>115</v>
      </c>
      <c r="AT109" s="22" t="s">
        <v>117</v>
      </c>
      <c r="AU109" s="22" t="s">
        <v>81</v>
      </c>
      <c r="AY109" s="22" t="s">
        <v>116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2" t="s">
        <v>79</v>
      </c>
      <c r="BK109" s="187">
        <f>ROUND(I109*H109,2)</f>
        <v>0</v>
      </c>
      <c r="BL109" s="22" t="s">
        <v>115</v>
      </c>
      <c r="BM109" s="22" t="s">
        <v>227</v>
      </c>
    </row>
    <row r="110" spans="2:65" s="11" customFormat="1">
      <c r="B110" s="200"/>
      <c r="C110" s="201"/>
      <c r="D110" s="202" t="s">
        <v>124</v>
      </c>
      <c r="E110" s="203" t="s">
        <v>21</v>
      </c>
      <c r="F110" s="204" t="s">
        <v>228</v>
      </c>
      <c r="G110" s="201"/>
      <c r="H110" s="205" t="s">
        <v>21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124</v>
      </c>
      <c r="AU110" s="211" t="s">
        <v>81</v>
      </c>
      <c r="AV110" s="11" t="s">
        <v>79</v>
      </c>
      <c r="AW110" s="11" t="s">
        <v>35</v>
      </c>
      <c r="AX110" s="11" t="s">
        <v>71</v>
      </c>
      <c r="AY110" s="211" t="s">
        <v>116</v>
      </c>
    </row>
    <row r="111" spans="2:65" s="11" customFormat="1">
      <c r="B111" s="200"/>
      <c r="C111" s="201"/>
      <c r="D111" s="202" t="s">
        <v>124</v>
      </c>
      <c r="E111" s="203" t="s">
        <v>21</v>
      </c>
      <c r="F111" s="204" t="s">
        <v>229</v>
      </c>
      <c r="G111" s="201"/>
      <c r="H111" s="205" t="s">
        <v>21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124</v>
      </c>
      <c r="AU111" s="211" t="s">
        <v>81</v>
      </c>
      <c r="AV111" s="11" t="s">
        <v>79</v>
      </c>
      <c r="AW111" s="11" t="s">
        <v>35</v>
      </c>
      <c r="AX111" s="11" t="s">
        <v>71</v>
      </c>
      <c r="AY111" s="211" t="s">
        <v>116</v>
      </c>
    </row>
    <row r="112" spans="2:65" s="10" customFormat="1">
      <c r="B112" s="188"/>
      <c r="C112" s="189"/>
      <c r="D112" s="190" t="s">
        <v>124</v>
      </c>
      <c r="E112" s="191" t="s">
        <v>21</v>
      </c>
      <c r="F112" s="192" t="s">
        <v>230</v>
      </c>
      <c r="G112" s="189"/>
      <c r="H112" s="193">
        <v>2.464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124</v>
      </c>
      <c r="AU112" s="199" t="s">
        <v>81</v>
      </c>
      <c r="AV112" s="10" t="s">
        <v>81</v>
      </c>
      <c r="AW112" s="10" t="s">
        <v>35</v>
      </c>
      <c r="AX112" s="10" t="s">
        <v>79</v>
      </c>
      <c r="AY112" s="199" t="s">
        <v>116</v>
      </c>
    </row>
    <row r="113" spans="2:65" s="1" customFormat="1" ht="22.5" customHeight="1">
      <c r="B113" s="39"/>
      <c r="C113" s="241" t="s">
        <v>231</v>
      </c>
      <c r="D113" s="241" t="s">
        <v>232</v>
      </c>
      <c r="E113" s="242" t="s">
        <v>233</v>
      </c>
      <c r="F113" s="243" t="s">
        <v>234</v>
      </c>
      <c r="G113" s="244" t="s">
        <v>208</v>
      </c>
      <c r="H113" s="245">
        <v>4.9279999999999999</v>
      </c>
      <c r="I113" s="246"/>
      <c r="J113" s="247">
        <f>ROUND(I113*H113,2)</f>
        <v>0</v>
      </c>
      <c r="K113" s="243" t="s">
        <v>183</v>
      </c>
      <c r="L113" s="248"/>
      <c r="M113" s="249" t="s">
        <v>21</v>
      </c>
      <c r="N113" s="250" t="s">
        <v>42</v>
      </c>
      <c r="O113" s="40"/>
      <c r="P113" s="185">
        <f>O113*H113</f>
        <v>0</v>
      </c>
      <c r="Q113" s="185">
        <v>1</v>
      </c>
      <c r="R113" s="185">
        <f>Q113*H113</f>
        <v>4.9279999999999999</v>
      </c>
      <c r="S113" s="185">
        <v>0</v>
      </c>
      <c r="T113" s="186">
        <f>S113*H113</f>
        <v>0</v>
      </c>
      <c r="AR113" s="22" t="s">
        <v>156</v>
      </c>
      <c r="AT113" s="22" t="s">
        <v>232</v>
      </c>
      <c r="AU113" s="22" t="s">
        <v>81</v>
      </c>
      <c r="AY113" s="22" t="s">
        <v>116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22" t="s">
        <v>79</v>
      </c>
      <c r="BK113" s="187">
        <f>ROUND(I113*H113,2)</f>
        <v>0</v>
      </c>
      <c r="BL113" s="22" t="s">
        <v>115</v>
      </c>
      <c r="BM113" s="22" t="s">
        <v>235</v>
      </c>
    </row>
    <row r="114" spans="2:65" s="10" customFormat="1">
      <c r="B114" s="188"/>
      <c r="C114" s="189"/>
      <c r="D114" s="190" t="s">
        <v>124</v>
      </c>
      <c r="E114" s="191" t="s">
        <v>21</v>
      </c>
      <c r="F114" s="192" t="s">
        <v>236</v>
      </c>
      <c r="G114" s="189"/>
      <c r="H114" s="193">
        <v>4.9279999999999999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124</v>
      </c>
      <c r="AU114" s="199" t="s">
        <v>81</v>
      </c>
      <c r="AV114" s="10" t="s">
        <v>81</v>
      </c>
      <c r="AW114" s="10" t="s">
        <v>35</v>
      </c>
      <c r="AX114" s="10" t="s">
        <v>79</v>
      </c>
      <c r="AY114" s="199" t="s">
        <v>116</v>
      </c>
    </row>
    <row r="115" spans="2:65" s="1" customFormat="1" ht="22.5" customHeight="1">
      <c r="B115" s="39"/>
      <c r="C115" s="176" t="s">
        <v>237</v>
      </c>
      <c r="D115" s="176" t="s">
        <v>117</v>
      </c>
      <c r="E115" s="177" t="s">
        <v>238</v>
      </c>
      <c r="F115" s="178" t="s">
        <v>239</v>
      </c>
      <c r="G115" s="179" t="s">
        <v>182</v>
      </c>
      <c r="H115" s="180">
        <v>13.26</v>
      </c>
      <c r="I115" s="181"/>
      <c r="J115" s="182">
        <f>ROUND(I115*H115,2)</f>
        <v>0</v>
      </c>
      <c r="K115" s="178" t="s">
        <v>183</v>
      </c>
      <c r="L115" s="59"/>
      <c r="M115" s="183" t="s">
        <v>21</v>
      </c>
      <c r="N115" s="184" t="s">
        <v>42</v>
      </c>
      <c r="O115" s="40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AR115" s="22" t="s">
        <v>115</v>
      </c>
      <c r="AT115" s="22" t="s">
        <v>117</v>
      </c>
      <c r="AU115" s="22" t="s">
        <v>81</v>
      </c>
      <c r="AY115" s="22" t="s">
        <v>116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22" t="s">
        <v>79</v>
      </c>
      <c r="BK115" s="187">
        <f>ROUND(I115*H115,2)</f>
        <v>0</v>
      </c>
      <c r="BL115" s="22" t="s">
        <v>115</v>
      </c>
      <c r="BM115" s="22" t="s">
        <v>240</v>
      </c>
    </row>
    <row r="116" spans="2:65" s="10" customFormat="1">
      <c r="B116" s="188"/>
      <c r="C116" s="189"/>
      <c r="D116" s="190" t="s">
        <v>124</v>
      </c>
      <c r="E116" s="191" t="s">
        <v>21</v>
      </c>
      <c r="F116" s="192" t="s">
        <v>241</v>
      </c>
      <c r="G116" s="189"/>
      <c r="H116" s="193">
        <v>13.26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124</v>
      </c>
      <c r="AU116" s="199" t="s">
        <v>81</v>
      </c>
      <c r="AV116" s="10" t="s">
        <v>81</v>
      </c>
      <c r="AW116" s="10" t="s">
        <v>35</v>
      </c>
      <c r="AX116" s="10" t="s">
        <v>79</v>
      </c>
      <c r="AY116" s="199" t="s">
        <v>116</v>
      </c>
    </row>
    <row r="117" spans="2:65" s="1" customFormat="1" ht="22.5" customHeight="1">
      <c r="B117" s="39"/>
      <c r="C117" s="176" t="s">
        <v>242</v>
      </c>
      <c r="D117" s="176" t="s">
        <v>117</v>
      </c>
      <c r="E117" s="177" t="s">
        <v>243</v>
      </c>
      <c r="F117" s="178" t="s">
        <v>244</v>
      </c>
      <c r="G117" s="179" t="s">
        <v>182</v>
      </c>
      <c r="H117" s="180">
        <v>13.26</v>
      </c>
      <c r="I117" s="181"/>
      <c r="J117" s="182">
        <f>ROUND(I117*H117,2)</f>
        <v>0</v>
      </c>
      <c r="K117" s="178" t="s">
        <v>183</v>
      </c>
      <c r="L117" s="59"/>
      <c r="M117" s="183" t="s">
        <v>21</v>
      </c>
      <c r="N117" s="184" t="s">
        <v>42</v>
      </c>
      <c r="O117" s="40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22" t="s">
        <v>115</v>
      </c>
      <c r="AT117" s="22" t="s">
        <v>117</v>
      </c>
      <c r="AU117" s="22" t="s">
        <v>81</v>
      </c>
      <c r="AY117" s="22" t="s">
        <v>116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22" t="s">
        <v>79</v>
      </c>
      <c r="BK117" s="187">
        <f>ROUND(I117*H117,2)</f>
        <v>0</v>
      </c>
      <c r="BL117" s="22" t="s">
        <v>115</v>
      </c>
      <c r="BM117" s="22" t="s">
        <v>245</v>
      </c>
    </row>
    <row r="118" spans="2:65" s="10" customFormat="1">
      <c r="B118" s="188"/>
      <c r="C118" s="189"/>
      <c r="D118" s="190" t="s">
        <v>124</v>
      </c>
      <c r="E118" s="191" t="s">
        <v>21</v>
      </c>
      <c r="F118" s="192" t="s">
        <v>246</v>
      </c>
      <c r="G118" s="189"/>
      <c r="H118" s="193">
        <v>13.26</v>
      </c>
      <c r="I118" s="194"/>
      <c r="J118" s="189"/>
      <c r="K118" s="189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124</v>
      </c>
      <c r="AU118" s="199" t="s">
        <v>81</v>
      </c>
      <c r="AV118" s="10" t="s">
        <v>81</v>
      </c>
      <c r="AW118" s="10" t="s">
        <v>35</v>
      </c>
      <c r="AX118" s="10" t="s">
        <v>79</v>
      </c>
      <c r="AY118" s="199" t="s">
        <v>116</v>
      </c>
    </row>
    <row r="119" spans="2:65" s="1" customFormat="1" ht="22.5" customHeight="1">
      <c r="B119" s="39"/>
      <c r="C119" s="176" t="s">
        <v>247</v>
      </c>
      <c r="D119" s="176" t="s">
        <v>117</v>
      </c>
      <c r="E119" s="177" t="s">
        <v>248</v>
      </c>
      <c r="F119" s="178" t="s">
        <v>249</v>
      </c>
      <c r="G119" s="179" t="s">
        <v>182</v>
      </c>
      <c r="H119" s="180">
        <v>16.63</v>
      </c>
      <c r="I119" s="181"/>
      <c r="J119" s="182">
        <f>ROUND(I119*H119,2)</f>
        <v>0</v>
      </c>
      <c r="K119" s="178" t="s">
        <v>183</v>
      </c>
      <c r="L119" s="59"/>
      <c r="M119" s="183" t="s">
        <v>21</v>
      </c>
      <c r="N119" s="184" t="s">
        <v>42</v>
      </c>
      <c r="O119" s="40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AR119" s="22" t="s">
        <v>115</v>
      </c>
      <c r="AT119" s="22" t="s">
        <v>117</v>
      </c>
      <c r="AU119" s="22" t="s">
        <v>81</v>
      </c>
      <c r="AY119" s="22" t="s">
        <v>116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2" t="s">
        <v>79</v>
      </c>
      <c r="BK119" s="187">
        <f>ROUND(I119*H119,2)</f>
        <v>0</v>
      </c>
      <c r="BL119" s="22" t="s">
        <v>115</v>
      </c>
      <c r="BM119" s="22" t="s">
        <v>250</v>
      </c>
    </row>
    <row r="120" spans="2:65" s="10" customFormat="1">
      <c r="B120" s="188"/>
      <c r="C120" s="189"/>
      <c r="D120" s="190" t="s">
        <v>124</v>
      </c>
      <c r="E120" s="191" t="s">
        <v>21</v>
      </c>
      <c r="F120" s="192" t="s">
        <v>251</v>
      </c>
      <c r="G120" s="189"/>
      <c r="H120" s="193">
        <v>16.63</v>
      </c>
      <c r="I120" s="194"/>
      <c r="J120" s="189"/>
      <c r="K120" s="189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124</v>
      </c>
      <c r="AU120" s="199" t="s">
        <v>81</v>
      </c>
      <c r="AV120" s="10" t="s">
        <v>81</v>
      </c>
      <c r="AW120" s="10" t="s">
        <v>35</v>
      </c>
      <c r="AX120" s="10" t="s">
        <v>79</v>
      </c>
      <c r="AY120" s="199" t="s">
        <v>116</v>
      </c>
    </row>
    <row r="121" spans="2:65" s="1" customFormat="1" ht="22.5" customHeight="1">
      <c r="B121" s="39"/>
      <c r="C121" s="176" t="s">
        <v>10</v>
      </c>
      <c r="D121" s="176" t="s">
        <v>117</v>
      </c>
      <c r="E121" s="177" t="s">
        <v>252</v>
      </c>
      <c r="F121" s="178" t="s">
        <v>253</v>
      </c>
      <c r="G121" s="179" t="s">
        <v>182</v>
      </c>
      <c r="H121" s="180">
        <v>16.63</v>
      </c>
      <c r="I121" s="181"/>
      <c r="J121" s="182">
        <f>ROUND(I121*H121,2)</f>
        <v>0</v>
      </c>
      <c r="K121" s="178" t="s">
        <v>183</v>
      </c>
      <c r="L121" s="59"/>
      <c r="M121" s="183" t="s">
        <v>21</v>
      </c>
      <c r="N121" s="184" t="s">
        <v>42</v>
      </c>
      <c r="O121" s="40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AR121" s="22" t="s">
        <v>115</v>
      </c>
      <c r="AT121" s="22" t="s">
        <v>117</v>
      </c>
      <c r="AU121" s="22" t="s">
        <v>81</v>
      </c>
      <c r="AY121" s="22" t="s">
        <v>116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22" t="s">
        <v>79</v>
      </c>
      <c r="BK121" s="187">
        <f>ROUND(I121*H121,2)</f>
        <v>0</v>
      </c>
      <c r="BL121" s="22" t="s">
        <v>115</v>
      </c>
      <c r="BM121" s="22" t="s">
        <v>254</v>
      </c>
    </row>
    <row r="122" spans="2:65" s="10" customFormat="1">
      <c r="B122" s="188"/>
      <c r="C122" s="189"/>
      <c r="D122" s="190" t="s">
        <v>124</v>
      </c>
      <c r="E122" s="191" t="s">
        <v>21</v>
      </c>
      <c r="F122" s="192" t="s">
        <v>251</v>
      </c>
      <c r="G122" s="189"/>
      <c r="H122" s="193">
        <v>16.63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124</v>
      </c>
      <c r="AU122" s="199" t="s">
        <v>81</v>
      </c>
      <c r="AV122" s="10" t="s">
        <v>81</v>
      </c>
      <c r="AW122" s="10" t="s">
        <v>35</v>
      </c>
      <c r="AX122" s="10" t="s">
        <v>79</v>
      </c>
      <c r="AY122" s="199" t="s">
        <v>116</v>
      </c>
    </row>
    <row r="123" spans="2:65" s="1" customFormat="1" ht="22.5" customHeight="1">
      <c r="B123" s="39"/>
      <c r="C123" s="241" t="s">
        <v>255</v>
      </c>
      <c r="D123" s="241" t="s">
        <v>232</v>
      </c>
      <c r="E123" s="242" t="s">
        <v>256</v>
      </c>
      <c r="F123" s="243" t="s">
        <v>257</v>
      </c>
      <c r="G123" s="244" t="s">
        <v>258</v>
      </c>
      <c r="H123" s="245">
        <v>0.89700000000000002</v>
      </c>
      <c r="I123" s="246"/>
      <c r="J123" s="247">
        <f>ROUND(I123*H123,2)</f>
        <v>0</v>
      </c>
      <c r="K123" s="243" t="s">
        <v>183</v>
      </c>
      <c r="L123" s="248"/>
      <c r="M123" s="249" t="s">
        <v>21</v>
      </c>
      <c r="N123" s="250" t="s">
        <v>42</v>
      </c>
      <c r="O123" s="40"/>
      <c r="P123" s="185">
        <f>O123*H123</f>
        <v>0</v>
      </c>
      <c r="Q123" s="185">
        <v>1E-3</v>
      </c>
      <c r="R123" s="185">
        <f>Q123*H123</f>
        <v>8.9700000000000001E-4</v>
      </c>
      <c r="S123" s="185">
        <v>0</v>
      </c>
      <c r="T123" s="186">
        <f>S123*H123</f>
        <v>0</v>
      </c>
      <c r="AR123" s="22" t="s">
        <v>156</v>
      </c>
      <c r="AT123" s="22" t="s">
        <v>232</v>
      </c>
      <c r="AU123" s="22" t="s">
        <v>81</v>
      </c>
      <c r="AY123" s="22" t="s">
        <v>116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22" t="s">
        <v>79</v>
      </c>
      <c r="BK123" s="187">
        <f>ROUND(I123*H123,2)</f>
        <v>0</v>
      </c>
      <c r="BL123" s="22" t="s">
        <v>115</v>
      </c>
      <c r="BM123" s="22" t="s">
        <v>259</v>
      </c>
    </row>
    <row r="124" spans="2:65" s="10" customFormat="1">
      <c r="B124" s="188"/>
      <c r="C124" s="189"/>
      <c r="D124" s="190" t="s">
        <v>124</v>
      </c>
      <c r="E124" s="191" t="s">
        <v>21</v>
      </c>
      <c r="F124" s="192" t="s">
        <v>260</v>
      </c>
      <c r="G124" s="189"/>
      <c r="H124" s="193">
        <v>0.89700000000000002</v>
      </c>
      <c r="I124" s="194"/>
      <c r="J124" s="189"/>
      <c r="K124" s="189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124</v>
      </c>
      <c r="AU124" s="199" t="s">
        <v>81</v>
      </c>
      <c r="AV124" s="10" t="s">
        <v>81</v>
      </c>
      <c r="AW124" s="10" t="s">
        <v>35</v>
      </c>
      <c r="AX124" s="10" t="s">
        <v>79</v>
      </c>
      <c r="AY124" s="199" t="s">
        <v>116</v>
      </c>
    </row>
    <row r="125" spans="2:65" s="1" customFormat="1" ht="22.5" customHeight="1">
      <c r="B125" s="39"/>
      <c r="C125" s="176" t="s">
        <v>261</v>
      </c>
      <c r="D125" s="176" t="s">
        <v>117</v>
      </c>
      <c r="E125" s="177" t="s">
        <v>262</v>
      </c>
      <c r="F125" s="178" t="s">
        <v>263</v>
      </c>
      <c r="G125" s="179" t="s">
        <v>182</v>
      </c>
      <c r="H125" s="180">
        <v>16.63</v>
      </c>
      <c r="I125" s="181"/>
      <c r="J125" s="182">
        <f>ROUND(I125*H125,2)</f>
        <v>0</v>
      </c>
      <c r="K125" s="178" t="s">
        <v>183</v>
      </c>
      <c r="L125" s="59"/>
      <c r="M125" s="183" t="s">
        <v>21</v>
      </c>
      <c r="N125" s="184" t="s">
        <v>42</v>
      </c>
      <c r="O125" s="40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AR125" s="22" t="s">
        <v>115</v>
      </c>
      <c r="AT125" s="22" t="s">
        <v>117</v>
      </c>
      <c r="AU125" s="22" t="s">
        <v>81</v>
      </c>
      <c r="AY125" s="22" t="s">
        <v>116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2" t="s">
        <v>79</v>
      </c>
      <c r="BK125" s="187">
        <f>ROUND(I125*H125,2)</f>
        <v>0</v>
      </c>
      <c r="BL125" s="22" t="s">
        <v>115</v>
      </c>
      <c r="BM125" s="22" t="s">
        <v>264</v>
      </c>
    </row>
    <row r="126" spans="2:65" s="10" customFormat="1">
      <c r="B126" s="188"/>
      <c r="C126" s="189"/>
      <c r="D126" s="190" t="s">
        <v>124</v>
      </c>
      <c r="E126" s="191" t="s">
        <v>21</v>
      </c>
      <c r="F126" s="192" t="s">
        <v>265</v>
      </c>
      <c r="G126" s="189"/>
      <c r="H126" s="193">
        <v>16.63</v>
      </c>
      <c r="I126" s="194"/>
      <c r="J126" s="189"/>
      <c r="K126" s="189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124</v>
      </c>
      <c r="AU126" s="199" t="s">
        <v>81</v>
      </c>
      <c r="AV126" s="10" t="s">
        <v>81</v>
      </c>
      <c r="AW126" s="10" t="s">
        <v>35</v>
      </c>
      <c r="AX126" s="10" t="s">
        <v>79</v>
      </c>
      <c r="AY126" s="199" t="s">
        <v>116</v>
      </c>
    </row>
    <row r="127" spans="2:65" s="1" customFormat="1" ht="22.5" customHeight="1">
      <c r="B127" s="39"/>
      <c r="C127" s="176" t="s">
        <v>266</v>
      </c>
      <c r="D127" s="176" t="s">
        <v>117</v>
      </c>
      <c r="E127" s="177" t="s">
        <v>267</v>
      </c>
      <c r="F127" s="178" t="s">
        <v>268</v>
      </c>
      <c r="G127" s="179" t="s">
        <v>189</v>
      </c>
      <c r="H127" s="180">
        <v>1.4950000000000001</v>
      </c>
      <c r="I127" s="181"/>
      <c r="J127" s="182">
        <f>ROUND(I127*H127,2)</f>
        <v>0</v>
      </c>
      <c r="K127" s="178" t="s">
        <v>183</v>
      </c>
      <c r="L127" s="59"/>
      <c r="M127" s="183" t="s">
        <v>21</v>
      </c>
      <c r="N127" s="184" t="s">
        <v>42</v>
      </c>
      <c r="O127" s="40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AR127" s="22" t="s">
        <v>115</v>
      </c>
      <c r="AT127" s="22" t="s">
        <v>117</v>
      </c>
      <c r="AU127" s="22" t="s">
        <v>81</v>
      </c>
      <c r="AY127" s="22" t="s">
        <v>116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22" t="s">
        <v>79</v>
      </c>
      <c r="BK127" s="187">
        <f>ROUND(I127*H127,2)</f>
        <v>0</v>
      </c>
      <c r="BL127" s="22" t="s">
        <v>115</v>
      </c>
      <c r="BM127" s="22" t="s">
        <v>269</v>
      </c>
    </row>
    <row r="128" spans="2:65" s="11" customFormat="1">
      <c r="B128" s="200"/>
      <c r="C128" s="201"/>
      <c r="D128" s="202" t="s">
        <v>124</v>
      </c>
      <c r="E128" s="203" t="s">
        <v>21</v>
      </c>
      <c r="F128" s="204" t="s">
        <v>270</v>
      </c>
      <c r="G128" s="201"/>
      <c r="H128" s="205" t="s">
        <v>21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124</v>
      </c>
      <c r="AU128" s="211" t="s">
        <v>81</v>
      </c>
      <c r="AV128" s="11" t="s">
        <v>79</v>
      </c>
      <c r="AW128" s="11" t="s">
        <v>35</v>
      </c>
      <c r="AX128" s="11" t="s">
        <v>71</v>
      </c>
      <c r="AY128" s="211" t="s">
        <v>116</v>
      </c>
    </row>
    <row r="129" spans="2:65" s="10" customFormat="1">
      <c r="B129" s="188"/>
      <c r="C129" s="189"/>
      <c r="D129" s="190" t="s">
        <v>124</v>
      </c>
      <c r="E129" s="191" t="s">
        <v>21</v>
      </c>
      <c r="F129" s="192" t="s">
        <v>271</v>
      </c>
      <c r="G129" s="189"/>
      <c r="H129" s="193">
        <v>1.4950000000000001</v>
      </c>
      <c r="I129" s="194"/>
      <c r="J129" s="189"/>
      <c r="K129" s="189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124</v>
      </c>
      <c r="AU129" s="199" t="s">
        <v>81</v>
      </c>
      <c r="AV129" s="10" t="s">
        <v>81</v>
      </c>
      <c r="AW129" s="10" t="s">
        <v>35</v>
      </c>
      <c r="AX129" s="10" t="s">
        <v>79</v>
      </c>
      <c r="AY129" s="199" t="s">
        <v>116</v>
      </c>
    </row>
    <row r="130" spans="2:65" s="1" customFormat="1" ht="22.5" customHeight="1">
      <c r="B130" s="39"/>
      <c r="C130" s="176" t="s">
        <v>272</v>
      </c>
      <c r="D130" s="176" t="s">
        <v>117</v>
      </c>
      <c r="E130" s="177" t="s">
        <v>273</v>
      </c>
      <c r="F130" s="178" t="s">
        <v>274</v>
      </c>
      <c r="G130" s="179" t="s">
        <v>182</v>
      </c>
      <c r="H130" s="180">
        <v>13.26</v>
      </c>
      <c r="I130" s="181"/>
      <c r="J130" s="182">
        <f>ROUND(I130*H130,2)</f>
        <v>0</v>
      </c>
      <c r="K130" s="178" t="s">
        <v>183</v>
      </c>
      <c r="L130" s="59"/>
      <c r="M130" s="183" t="s">
        <v>21</v>
      </c>
      <c r="N130" s="184" t="s">
        <v>42</v>
      </c>
      <c r="O130" s="40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22" t="s">
        <v>115</v>
      </c>
      <c r="AT130" s="22" t="s">
        <v>117</v>
      </c>
      <c r="AU130" s="22" t="s">
        <v>81</v>
      </c>
      <c r="AY130" s="22" t="s">
        <v>116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2" t="s">
        <v>79</v>
      </c>
      <c r="BK130" s="187">
        <f>ROUND(I130*H130,2)</f>
        <v>0</v>
      </c>
      <c r="BL130" s="22" t="s">
        <v>115</v>
      </c>
      <c r="BM130" s="22" t="s">
        <v>275</v>
      </c>
    </row>
    <row r="131" spans="2:65" s="10" customFormat="1">
      <c r="B131" s="188"/>
      <c r="C131" s="189"/>
      <c r="D131" s="190" t="s">
        <v>124</v>
      </c>
      <c r="E131" s="191" t="s">
        <v>21</v>
      </c>
      <c r="F131" s="192" t="s">
        <v>276</v>
      </c>
      <c r="G131" s="189"/>
      <c r="H131" s="193">
        <v>13.26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124</v>
      </c>
      <c r="AU131" s="199" t="s">
        <v>81</v>
      </c>
      <c r="AV131" s="10" t="s">
        <v>81</v>
      </c>
      <c r="AW131" s="10" t="s">
        <v>35</v>
      </c>
      <c r="AX131" s="10" t="s">
        <v>79</v>
      </c>
      <c r="AY131" s="199" t="s">
        <v>116</v>
      </c>
    </row>
    <row r="132" spans="2:65" s="1" customFormat="1" ht="22.5" customHeight="1">
      <c r="B132" s="39"/>
      <c r="C132" s="176" t="s">
        <v>277</v>
      </c>
      <c r="D132" s="176" t="s">
        <v>117</v>
      </c>
      <c r="E132" s="177" t="s">
        <v>278</v>
      </c>
      <c r="F132" s="178" t="s">
        <v>279</v>
      </c>
      <c r="G132" s="179" t="s">
        <v>182</v>
      </c>
      <c r="H132" s="180">
        <v>57.24</v>
      </c>
      <c r="I132" s="181"/>
      <c r="J132" s="182">
        <f>ROUND(I132*H132,2)</f>
        <v>0</v>
      </c>
      <c r="K132" s="178" t="s">
        <v>183</v>
      </c>
      <c r="L132" s="59"/>
      <c r="M132" s="183" t="s">
        <v>21</v>
      </c>
      <c r="N132" s="184" t="s">
        <v>42</v>
      </c>
      <c r="O132" s="40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AR132" s="22" t="s">
        <v>115</v>
      </c>
      <c r="AT132" s="22" t="s">
        <v>117</v>
      </c>
      <c r="AU132" s="22" t="s">
        <v>81</v>
      </c>
      <c r="AY132" s="22" t="s">
        <v>116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22" t="s">
        <v>79</v>
      </c>
      <c r="BK132" s="187">
        <f>ROUND(I132*H132,2)</f>
        <v>0</v>
      </c>
      <c r="BL132" s="22" t="s">
        <v>115</v>
      </c>
      <c r="BM132" s="22" t="s">
        <v>280</v>
      </c>
    </row>
    <row r="133" spans="2:65" s="11" customFormat="1">
      <c r="B133" s="200"/>
      <c r="C133" s="201"/>
      <c r="D133" s="202" t="s">
        <v>124</v>
      </c>
      <c r="E133" s="203" t="s">
        <v>21</v>
      </c>
      <c r="F133" s="204" t="s">
        <v>281</v>
      </c>
      <c r="G133" s="201"/>
      <c r="H133" s="205" t="s">
        <v>21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124</v>
      </c>
      <c r="AU133" s="211" t="s">
        <v>81</v>
      </c>
      <c r="AV133" s="11" t="s">
        <v>79</v>
      </c>
      <c r="AW133" s="11" t="s">
        <v>35</v>
      </c>
      <c r="AX133" s="11" t="s">
        <v>71</v>
      </c>
      <c r="AY133" s="211" t="s">
        <v>116</v>
      </c>
    </row>
    <row r="134" spans="2:65" s="10" customFormat="1">
      <c r="B134" s="188"/>
      <c r="C134" s="189"/>
      <c r="D134" s="202" t="s">
        <v>124</v>
      </c>
      <c r="E134" s="212" t="s">
        <v>21</v>
      </c>
      <c r="F134" s="213" t="s">
        <v>282</v>
      </c>
      <c r="G134" s="189"/>
      <c r="H134" s="214">
        <v>57.24</v>
      </c>
      <c r="I134" s="194"/>
      <c r="J134" s="189"/>
      <c r="K134" s="189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124</v>
      </c>
      <c r="AU134" s="199" t="s">
        <v>81</v>
      </c>
      <c r="AV134" s="10" t="s">
        <v>81</v>
      </c>
      <c r="AW134" s="10" t="s">
        <v>35</v>
      </c>
      <c r="AX134" s="10" t="s">
        <v>79</v>
      </c>
      <c r="AY134" s="199" t="s">
        <v>116</v>
      </c>
    </row>
    <row r="135" spans="2:65" s="9" customFormat="1" ht="29.85" customHeight="1">
      <c r="B135" s="162"/>
      <c r="C135" s="163"/>
      <c r="D135" s="164" t="s">
        <v>70</v>
      </c>
      <c r="E135" s="228" t="s">
        <v>115</v>
      </c>
      <c r="F135" s="228" t="s">
        <v>283</v>
      </c>
      <c r="G135" s="163"/>
      <c r="H135" s="163"/>
      <c r="I135" s="166"/>
      <c r="J135" s="229">
        <f>BK135</f>
        <v>0</v>
      </c>
      <c r="K135" s="163"/>
      <c r="L135" s="168"/>
      <c r="M135" s="169"/>
      <c r="N135" s="170"/>
      <c r="O135" s="170"/>
      <c r="P135" s="171">
        <f>SUM(P136:P142)</f>
        <v>0</v>
      </c>
      <c r="Q135" s="170"/>
      <c r="R135" s="171">
        <f>SUM(R136:R142)</f>
        <v>2.5360714800000004</v>
      </c>
      <c r="S135" s="170"/>
      <c r="T135" s="172">
        <f>SUM(T136:T142)</f>
        <v>0</v>
      </c>
      <c r="AR135" s="173" t="s">
        <v>79</v>
      </c>
      <c r="AT135" s="174" t="s">
        <v>70</v>
      </c>
      <c r="AU135" s="174" t="s">
        <v>79</v>
      </c>
      <c r="AY135" s="173" t="s">
        <v>116</v>
      </c>
      <c r="BK135" s="175">
        <f>SUM(BK136:BK142)</f>
        <v>0</v>
      </c>
    </row>
    <row r="136" spans="2:65" s="1" customFormat="1" ht="22.5" customHeight="1">
      <c r="B136" s="39"/>
      <c r="C136" s="176" t="s">
        <v>9</v>
      </c>
      <c r="D136" s="176" t="s">
        <v>117</v>
      </c>
      <c r="E136" s="177" t="s">
        <v>284</v>
      </c>
      <c r="F136" s="178" t="s">
        <v>285</v>
      </c>
      <c r="G136" s="179" t="s">
        <v>182</v>
      </c>
      <c r="H136" s="180">
        <v>1</v>
      </c>
      <c r="I136" s="181"/>
      <c r="J136" s="182">
        <f>ROUND(I136*H136,2)</f>
        <v>0</v>
      </c>
      <c r="K136" s="178" t="s">
        <v>183</v>
      </c>
      <c r="L136" s="59"/>
      <c r="M136" s="183" t="s">
        <v>21</v>
      </c>
      <c r="N136" s="184" t="s">
        <v>42</v>
      </c>
      <c r="O136" s="40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AR136" s="22" t="s">
        <v>115</v>
      </c>
      <c r="AT136" s="22" t="s">
        <v>117</v>
      </c>
      <c r="AU136" s="22" t="s">
        <v>81</v>
      </c>
      <c r="AY136" s="22" t="s">
        <v>116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22" t="s">
        <v>79</v>
      </c>
      <c r="BK136" s="187">
        <f>ROUND(I136*H136,2)</f>
        <v>0</v>
      </c>
      <c r="BL136" s="22" t="s">
        <v>115</v>
      </c>
      <c r="BM136" s="22" t="s">
        <v>286</v>
      </c>
    </row>
    <row r="137" spans="2:65" s="10" customFormat="1">
      <c r="B137" s="188"/>
      <c r="C137" s="189"/>
      <c r="D137" s="190" t="s">
        <v>124</v>
      </c>
      <c r="E137" s="191" t="s">
        <v>21</v>
      </c>
      <c r="F137" s="192" t="s">
        <v>287</v>
      </c>
      <c r="G137" s="189"/>
      <c r="H137" s="193">
        <v>1</v>
      </c>
      <c r="I137" s="194"/>
      <c r="J137" s="189"/>
      <c r="K137" s="189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124</v>
      </c>
      <c r="AU137" s="199" t="s">
        <v>81</v>
      </c>
      <c r="AV137" s="10" t="s">
        <v>81</v>
      </c>
      <c r="AW137" s="10" t="s">
        <v>35</v>
      </c>
      <c r="AX137" s="10" t="s">
        <v>79</v>
      </c>
      <c r="AY137" s="199" t="s">
        <v>116</v>
      </c>
    </row>
    <row r="138" spans="2:65" s="1" customFormat="1" ht="22.5" customHeight="1">
      <c r="B138" s="39"/>
      <c r="C138" s="176" t="s">
        <v>288</v>
      </c>
      <c r="D138" s="176" t="s">
        <v>117</v>
      </c>
      <c r="E138" s="177" t="s">
        <v>289</v>
      </c>
      <c r="F138" s="178" t="s">
        <v>290</v>
      </c>
      <c r="G138" s="179" t="s">
        <v>189</v>
      </c>
      <c r="H138" s="180">
        <v>0.92400000000000004</v>
      </c>
      <c r="I138" s="181"/>
      <c r="J138" s="182">
        <f>ROUND(I138*H138,2)</f>
        <v>0</v>
      </c>
      <c r="K138" s="178" t="s">
        <v>183</v>
      </c>
      <c r="L138" s="59"/>
      <c r="M138" s="183" t="s">
        <v>21</v>
      </c>
      <c r="N138" s="184" t="s">
        <v>42</v>
      </c>
      <c r="O138" s="40"/>
      <c r="P138" s="185">
        <f>O138*H138</f>
        <v>0</v>
      </c>
      <c r="Q138" s="185">
        <v>1.8907700000000001</v>
      </c>
      <c r="R138" s="185">
        <f>Q138*H138</f>
        <v>1.7470714800000002</v>
      </c>
      <c r="S138" s="185">
        <v>0</v>
      </c>
      <c r="T138" s="186">
        <f>S138*H138</f>
        <v>0</v>
      </c>
      <c r="AR138" s="22" t="s">
        <v>115</v>
      </c>
      <c r="AT138" s="22" t="s">
        <v>117</v>
      </c>
      <c r="AU138" s="22" t="s">
        <v>81</v>
      </c>
      <c r="AY138" s="22" t="s">
        <v>116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22" t="s">
        <v>79</v>
      </c>
      <c r="BK138" s="187">
        <f>ROUND(I138*H138,2)</f>
        <v>0</v>
      </c>
      <c r="BL138" s="22" t="s">
        <v>115</v>
      </c>
      <c r="BM138" s="22" t="s">
        <v>291</v>
      </c>
    </row>
    <row r="139" spans="2:65" s="11" customFormat="1">
      <c r="B139" s="200"/>
      <c r="C139" s="201"/>
      <c r="D139" s="202" t="s">
        <v>124</v>
      </c>
      <c r="E139" s="203" t="s">
        <v>21</v>
      </c>
      <c r="F139" s="204" t="s">
        <v>292</v>
      </c>
      <c r="G139" s="201"/>
      <c r="H139" s="205" t="s">
        <v>21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124</v>
      </c>
      <c r="AU139" s="211" t="s">
        <v>81</v>
      </c>
      <c r="AV139" s="11" t="s">
        <v>79</v>
      </c>
      <c r="AW139" s="11" t="s">
        <v>35</v>
      </c>
      <c r="AX139" s="11" t="s">
        <v>71</v>
      </c>
      <c r="AY139" s="211" t="s">
        <v>116</v>
      </c>
    </row>
    <row r="140" spans="2:65" s="10" customFormat="1">
      <c r="B140" s="188"/>
      <c r="C140" s="189"/>
      <c r="D140" s="190" t="s">
        <v>124</v>
      </c>
      <c r="E140" s="191" t="s">
        <v>21</v>
      </c>
      <c r="F140" s="192" t="s">
        <v>293</v>
      </c>
      <c r="G140" s="189"/>
      <c r="H140" s="193">
        <v>0.92400000000000004</v>
      </c>
      <c r="I140" s="194"/>
      <c r="J140" s="189"/>
      <c r="K140" s="189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124</v>
      </c>
      <c r="AU140" s="199" t="s">
        <v>81</v>
      </c>
      <c r="AV140" s="10" t="s">
        <v>81</v>
      </c>
      <c r="AW140" s="10" t="s">
        <v>35</v>
      </c>
      <c r="AX140" s="10" t="s">
        <v>79</v>
      </c>
      <c r="AY140" s="199" t="s">
        <v>116</v>
      </c>
    </row>
    <row r="141" spans="2:65" s="1" customFormat="1" ht="31.5" customHeight="1">
      <c r="B141" s="39"/>
      <c r="C141" s="176" t="s">
        <v>294</v>
      </c>
      <c r="D141" s="176" t="s">
        <v>117</v>
      </c>
      <c r="E141" s="177" t="s">
        <v>295</v>
      </c>
      <c r="F141" s="178" t="s">
        <v>296</v>
      </c>
      <c r="G141" s="179" t="s">
        <v>182</v>
      </c>
      <c r="H141" s="180">
        <v>1</v>
      </c>
      <c r="I141" s="181"/>
      <c r="J141" s="182">
        <f>ROUND(I141*H141,2)</f>
        <v>0</v>
      </c>
      <c r="K141" s="178" t="s">
        <v>183</v>
      </c>
      <c r="L141" s="59"/>
      <c r="M141" s="183" t="s">
        <v>21</v>
      </c>
      <c r="N141" s="184" t="s">
        <v>42</v>
      </c>
      <c r="O141" s="40"/>
      <c r="P141" s="185">
        <f>O141*H141</f>
        <v>0</v>
      </c>
      <c r="Q141" s="185">
        <v>0.78900000000000003</v>
      </c>
      <c r="R141" s="185">
        <f>Q141*H141</f>
        <v>0.78900000000000003</v>
      </c>
      <c r="S141" s="185">
        <v>0</v>
      </c>
      <c r="T141" s="186">
        <f>S141*H141</f>
        <v>0</v>
      </c>
      <c r="AR141" s="22" t="s">
        <v>115</v>
      </c>
      <c r="AT141" s="22" t="s">
        <v>117</v>
      </c>
      <c r="AU141" s="22" t="s">
        <v>81</v>
      </c>
      <c r="AY141" s="22" t="s">
        <v>116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22" t="s">
        <v>79</v>
      </c>
      <c r="BK141" s="187">
        <f>ROUND(I141*H141,2)</f>
        <v>0</v>
      </c>
      <c r="BL141" s="22" t="s">
        <v>115</v>
      </c>
      <c r="BM141" s="22" t="s">
        <v>297</v>
      </c>
    </row>
    <row r="142" spans="2:65" s="10" customFormat="1">
      <c r="B142" s="188"/>
      <c r="C142" s="189"/>
      <c r="D142" s="202" t="s">
        <v>124</v>
      </c>
      <c r="E142" s="212" t="s">
        <v>21</v>
      </c>
      <c r="F142" s="213" t="s">
        <v>298</v>
      </c>
      <c r="G142" s="189"/>
      <c r="H142" s="214">
        <v>1</v>
      </c>
      <c r="I142" s="194"/>
      <c r="J142" s="189"/>
      <c r="K142" s="189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124</v>
      </c>
      <c r="AU142" s="199" t="s">
        <v>81</v>
      </c>
      <c r="AV142" s="10" t="s">
        <v>81</v>
      </c>
      <c r="AW142" s="10" t="s">
        <v>35</v>
      </c>
      <c r="AX142" s="10" t="s">
        <v>79</v>
      </c>
      <c r="AY142" s="199" t="s">
        <v>116</v>
      </c>
    </row>
    <row r="143" spans="2:65" s="9" customFormat="1" ht="29.85" customHeight="1">
      <c r="B143" s="162"/>
      <c r="C143" s="163"/>
      <c r="D143" s="164" t="s">
        <v>70</v>
      </c>
      <c r="E143" s="228" t="s">
        <v>140</v>
      </c>
      <c r="F143" s="228" t="s">
        <v>299</v>
      </c>
      <c r="G143" s="163"/>
      <c r="H143" s="163"/>
      <c r="I143" s="166"/>
      <c r="J143" s="229">
        <f>BK143</f>
        <v>0</v>
      </c>
      <c r="K143" s="163"/>
      <c r="L143" s="168"/>
      <c r="M143" s="169"/>
      <c r="N143" s="170"/>
      <c r="O143" s="170"/>
      <c r="P143" s="171">
        <f>SUM(P144:P197)</f>
        <v>0</v>
      </c>
      <c r="Q143" s="170"/>
      <c r="R143" s="171">
        <f>SUM(R144:R197)</f>
        <v>10.8602735</v>
      </c>
      <c r="S143" s="170"/>
      <c r="T143" s="172">
        <f>SUM(T144:T197)</f>
        <v>0</v>
      </c>
      <c r="AR143" s="173" t="s">
        <v>79</v>
      </c>
      <c r="AT143" s="174" t="s">
        <v>70</v>
      </c>
      <c r="AU143" s="174" t="s">
        <v>79</v>
      </c>
      <c r="AY143" s="173" t="s">
        <v>116</v>
      </c>
      <c r="BK143" s="175">
        <f>SUM(BK144:BK197)</f>
        <v>0</v>
      </c>
    </row>
    <row r="144" spans="2:65" s="1" customFormat="1" ht="22.5" customHeight="1">
      <c r="B144" s="39"/>
      <c r="C144" s="176" t="s">
        <v>300</v>
      </c>
      <c r="D144" s="176" t="s">
        <v>117</v>
      </c>
      <c r="E144" s="177" t="s">
        <v>301</v>
      </c>
      <c r="F144" s="178" t="s">
        <v>302</v>
      </c>
      <c r="G144" s="179" t="s">
        <v>182</v>
      </c>
      <c r="H144" s="180">
        <v>26.6</v>
      </c>
      <c r="I144" s="181"/>
      <c r="J144" s="182">
        <f>ROUND(I144*H144,2)</f>
        <v>0</v>
      </c>
      <c r="K144" s="178" t="s">
        <v>183</v>
      </c>
      <c r="L144" s="59"/>
      <c r="M144" s="183" t="s">
        <v>21</v>
      </c>
      <c r="N144" s="184" t="s">
        <v>42</v>
      </c>
      <c r="O144" s="40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AR144" s="22" t="s">
        <v>115</v>
      </c>
      <c r="AT144" s="22" t="s">
        <v>117</v>
      </c>
      <c r="AU144" s="22" t="s">
        <v>81</v>
      </c>
      <c r="AY144" s="22" t="s">
        <v>116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22" t="s">
        <v>79</v>
      </c>
      <c r="BK144" s="187">
        <f>ROUND(I144*H144,2)</f>
        <v>0</v>
      </c>
      <c r="BL144" s="22" t="s">
        <v>115</v>
      </c>
      <c r="BM144" s="22" t="s">
        <v>303</v>
      </c>
    </row>
    <row r="145" spans="2:65" s="11" customFormat="1">
      <c r="B145" s="200"/>
      <c r="C145" s="201"/>
      <c r="D145" s="202" t="s">
        <v>124</v>
      </c>
      <c r="E145" s="203" t="s">
        <v>21</v>
      </c>
      <c r="F145" s="204" t="s">
        <v>304</v>
      </c>
      <c r="G145" s="201"/>
      <c r="H145" s="205" t="s">
        <v>21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124</v>
      </c>
      <c r="AU145" s="211" t="s">
        <v>81</v>
      </c>
      <c r="AV145" s="11" t="s">
        <v>79</v>
      </c>
      <c r="AW145" s="11" t="s">
        <v>35</v>
      </c>
      <c r="AX145" s="11" t="s">
        <v>71</v>
      </c>
      <c r="AY145" s="211" t="s">
        <v>116</v>
      </c>
    </row>
    <row r="146" spans="2:65" s="10" customFormat="1">
      <c r="B146" s="188"/>
      <c r="C146" s="189"/>
      <c r="D146" s="190" t="s">
        <v>124</v>
      </c>
      <c r="E146" s="191" t="s">
        <v>21</v>
      </c>
      <c r="F146" s="192" t="s">
        <v>305</v>
      </c>
      <c r="G146" s="189"/>
      <c r="H146" s="193">
        <v>26.6</v>
      </c>
      <c r="I146" s="194"/>
      <c r="J146" s="189"/>
      <c r="K146" s="189"/>
      <c r="L146" s="195"/>
      <c r="M146" s="196"/>
      <c r="N146" s="197"/>
      <c r="O146" s="197"/>
      <c r="P146" s="197"/>
      <c r="Q146" s="197"/>
      <c r="R146" s="197"/>
      <c r="S146" s="197"/>
      <c r="T146" s="198"/>
      <c r="AT146" s="199" t="s">
        <v>124</v>
      </c>
      <c r="AU146" s="199" t="s">
        <v>81</v>
      </c>
      <c r="AV146" s="10" t="s">
        <v>81</v>
      </c>
      <c r="AW146" s="10" t="s">
        <v>35</v>
      </c>
      <c r="AX146" s="10" t="s">
        <v>79</v>
      </c>
      <c r="AY146" s="199" t="s">
        <v>116</v>
      </c>
    </row>
    <row r="147" spans="2:65" s="1" customFormat="1" ht="22.5" customHeight="1">
      <c r="B147" s="39"/>
      <c r="C147" s="176" t="s">
        <v>306</v>
      </c>
      <c r="D147" s="176" t="s">
        <v>117</v>
      </c>
      <c r="E147" s="177" t="s">
        <v>307</v>
      </c>
      <c r="F147" s="178" t="s">
        <v>308</v>
      </c>
      <c r="G147" s="179" t="s">
        <v>182</v>
      </c>
      <c r="H147" s="180">
        <v>26.6</v>
      </c>
      <c r="I147" s="181"/>
      <c r="J147" s="182">
        <f>ROUND(I147*H147,2)</f>
        <v>0</v>
      </c>
      <c r="K147" s="178" t="s">
        <v>183</v>
      </c>
      <c r="L147" s="59"/>
      <c r="M147" s="183" t="s">
        <v>21</v>
      </c>
      <c r="N147" s="184" t="s">
        <v>42</v>
      </c>
      <c r="O147" s="40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AR147" s="22" t="s">
        <v>115</v>
      </c>
      <c r="AT147" s="22" t="s">
        <v>117</v>
      </c>
      <c r="AU147" s="22" t="s">
        <v>81</v>
      </c>
      <c r="AY147" s="22" t="s">
        <v>116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22" t="s">
        <v>79</v>
      </c>
      <c r="BK147" s="187">
        <f>ROUND(I147*H147,2)</f>
        <v>0</v>
      </c>
      <c r="BL147" s="22" t="s">
        <v>115</v>
      </c>
      <c r="BM147" s="22" t="s">
        <v>309</v>
      </c>
    </row>
    <row r="148" spans="2:65" s="11" customFormat="1">
      <c r="B148" s="200"/>
      <c r="C148" s="201"/>
      <c r="D148" s="202" t="s">
        <v>124</v>
      </c>
      <c r="E148" s="203" t="s">
        <v>21</v>
      </c>
      <c r="F148" s="204" t="s">
        <v>310</v>
      </c>
      <c r="G148" s="201"/>
      <c r="H148" s="205" t="s">
        <v>21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124</v>
      </c>
      <c r="AU148" s="211" t="s">
        <v>81</v>
      </c>
      <c r="AV148" s="11" t="s">
        <v>79</v>
      </c>
      <c r="AW148" s="11" t="s">
        <v>35</v>
      </c>
      <c r="AX148" s="11" t="s">
        <v>71</v>
      </c>
      <c r="AY148" s="211" t="s">
        <v>116</v>
      </c>
    </row>
    <row r="149" spans="2:65" s="10" customFormat="1">
      <c r="B149" s="188"/>
      <c r="C149" s="189"/>
      <c r="D149" s="190" t="s">
        <v>124</v>
      </c>
      <c r="E149" s="191" t="s">
        <v>21</v>
      </c>
      <c r="F149" s="192" t="s">
        <v>305</v>
      </c>
      <c r="G149" s="189"/>
      <c r="H149" s="193">
        <v>26.6</v>
      </c>
      <c r="I149" s="194"/>
      <c r="J149" s="189"/>
      <c r="K149" s="189"/>
      <c r="L149" s="195"/>
      <c r="M149" s="196"/>
      <c r="N149" s="197"/>
      <c r="O149" s="197"/>
      <c r="P149" s="197"/>
      <c r="Q149" s="197"/>
      <c r="R149" s="197"/>
      <c r="S149" s="197"/>
      <c r="T149" s="198"/>
      <c r="AT149" s="199" t="s">
        <v>124</v>
      </c>
      <c r="AU149" s="199" t="s">
        <v>81</v>
      </c>
      <c r="AV149" s="10" t="s">
        <v>81</v>
      </c>
      <c r="AW149" s="10" t="s">
        <v>35</v>
      </c>
      <c r="AX149" s="10" t="s">
        <v>79</v>
      </c>
      <c r="AY149" s="199" t="s">
        <v>116</v>
      </c>
    </row>
    <row r="150" spans="2:65" s="1" customFormat="1" ht="22.5" customHeight="1">
      <c r="B150" s="39"/>
      <c r="C150" s="176" t="s">
        <v>311</v>
      </c>
      <c r="D150" s="176" t="s">
        <v>117</v>
      </c>
      <c r="E150" s="177" t="s">
        <v>312</v>
      </c>
      <c r="F150" s="178" t="s">
        <v>313</v>
      </c>
      <c r="G150" s="179" t="s">
        <v>182</v>
      </c>
      <c r="H150" s="180">
        <v>30.64</v>
      </c>
      <c r="I150" s="181"/>
      <c r="J150" s="182">
        <f>ROUND(I150*H150,2)</f>
        <v>0</v>
      </c>
      <c r="K150" s="178" t="s">
        <v>183</v>
      </c>
      <c r="L150" s="59"/>
      <c r="M150" s="183" t="s">
        <v>21</v>
      </c>
      <c r="N150" s="184" t="s">
        <v>42</v>
      </c>
      <c r="O150" s="40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AR150" s="22" t="s">
        <v>115</v>
      </c>
      <c r="AT150" s="22" t="s">
        <v>117</v>
      </c>
      <c r="AU150" s="22" t="s">
        <v>81</v>
      </c>
      <c r="AY150" s="22" t="s">
        <v>116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22" t="s">
        <v>79</v>
      </c>
      <c r="BK150" s="187">
        <f>ROUND(I150*H150,2)</f>
        <v>0</v>
      </c>
      <c r="BL150" s="22" t="s">
        <v>115</v>
      </c>
      <c r="BM150" s="22" t="s">
        <v>314</v>
      </c>
    </row>
    <row r="151" spans="2:65" s="11" customFormat="1">
      <c r="B151" s="200"/>
      <c r="C151" s="201"/>
      <c r="D151" s="202" t="s">
        <v>124</v>
      </c>
      <c r="E151" s="203" t="s">
        <v>21</v>
      </c>
      <c r="F151" s="204" t="s">
        <v>315</v>
      </c>
      <c r="G151" s="201"/>
      <c r="H151" s="205" t="s">
        <v>21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124</v>
      </c>
      <c r="AU151" s="211" t="s">
        <v>81</v>
      </c>
      <c r="AV151" s="11" t="s">
        <v>79</v>
      </c>
      <c r="AW151" s="11" t="s">
        <v>35</v>
      </c>
      <c r="AX151" s="11" t="s">
        <v>71</v>
      </c>
      <c r="AY151" s="211" t="s">
        <v>116</v>
      </c>
    </row>
    <row r="152" spans="2:65" s="10" customFormat="1">
      <c r="B152" s="188"/>
      <c r="C152" s="189"/>
      <c r="D152" s="190" t="s">
        <v>124</v>
      </c>
      <c r="E152" s="191" t="s">
        <v>21</v>
      </c>
      <c r="F152" s="192" t="s">
        <v>316</v>
      </c>
      <c r="G152" s="189"/>
      <c r="H152" s="193">
        <v>30.64</v>
      </c>
      <c r="I152" s="194"/>
      <c r="J152" s="189"/>
      <c r="K152" s="189"/>
      <c r="L152" s="195"/>
      <c r="M152" s="196"/>
      <c r="N152" s="197"/>
      <c r="O152" s="197"/>
      <c r="P152" s="197"/>
      <c r="Q152" s="197"/>
      <c r="R152" s="197"/>
      <c r="S152" s="197"/>
      <c r="T152" s="198"/>
      <c r="AT152" s="199" t="s">
        <v>124</v>
      </c>
      <c r="AU152" s="199" t="s">
        <v>81</v>
      </c>
      <c r="AV152" s="10" t="s">
        <v>81</v>
      </c>
      <c r="AW152" s="10" t="s">
        <v>35</v>
      </c>
      <c r="AX152" s="10" t="s">
        <v>79</v>
      </c>
      <c r="AY152" s="199" t="s">
        <v>116</v>
      </c>
    </row>
    <row r="153" spans="2:65" s="1" customFormat="1" ht="22.5" customHeight="1">
      <c r="B153" s="39"/>
      <c r="C153" s="176" t="s">
        <v>317</v>
      </c>
      <c r="D153" s="176" t="s">
        <v>117</v>
      </c>
      <c r="E153" s="177" t="s">
        <v>318</v>
      </c>
      <c r="F153" s="178" t="s">
        <v>319</v>
      </c>
      <c r="G153" s="179" t="s">
        <v>182</v>
      </c>
      <c r="H153" s="180">
        <v>26.6</v>
      </c>
      <c r="I153" s="181"/>
      <c r="J153" s="182">
        <f>ROUND(I153*H153,2)</f>
        <v>0</v>
      </c>
      <c r="K153" s="178" t="s">
        <v>183</v>
      </c>
      <c r="L153" s="59"/>
      <c r="M153" s="183" t="s">
        <v>21</v>
      </c>
      <c r="N153" s="184" t="s">
        <v>42</v>
      </c>
      <c r="O153" s="40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AR153" s="22" t="s">
        <v>115</v>
      </c>
      <c r="AT153" s="22" t="s">
        <v>117</v>
      </c>
      <c r="AU153" s="22" t="s">
        <v>81</v>
      </c>
      <c r="AY153" s="22" t="s">
        <v>116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22" t="s">
        <v>79</v>
      </c>
      <c r="BK153" s="187">
        <f>ROUND(I153*H153,2)</f>
        <v>0</v>
      </c>
      <c r="BL153" s="22" t="s">
        <v>115</v>
      </c>
      <c r="BM153" s="22" t="s">
        <v>320</v>
      </c>
    </row>
    <row r="154" spans="2:65" s="11" customFormat="1">
      <c r="B154" s="200"/>
      <c r="C154" s="201"/>
      <c r="D154" s="202" t="s">
        <v>124</v>
      </c>
      <c r="E154" s="203" t="s">
        <v>21</v>
      </c>
      <c r="F154" s="204" t="s">
        <v>321</v>
      </c>
      <c r="G154" s="201"/>
      <c r="H154" s="205" t="s">
        <v>21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124</v>
      </c>
      <c r="AU154" s="211" t="s">
        <v>81</v>
      </c>
      <c r="AV154" s="11" t="s">
        <v>79</v>
      </c>
      <c r="AW154" s="11" t="s">
        <v>35</v>
      </c>
      <c r="AX154" s="11" t="s">
        <v>71</v>
      </c>
      <c r="AY154" s="211" t="s">
        <v>116</v>
      </c>
    </row>
    <row r="155" spans="2:65" s="10" customFormat="1">
      <c r="B155" s="188"/>
      <c r="C155" s="189"/>
      <c r="D155" s="190" t="s">
        <v>124</v>
      </c>
      <c r="E155" s="191" t="s">
        <v>21</v>
      </c>
      <c r="F155" s="192" t="s">
        <v>322</v>
      </c>
      <c r="G155" s="189"/>
      <c r="H155" s="193">
        <v>26.6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124</v>
      </c>
      <c r="AU155" s="199" t="s">
        <v>81</v>
      </c>
      <c r="AV155" s="10" t="s">
        <v>81</v>
      </c>
      <c r="AW155" s="10" t="s">
        <v>35</v>
      </c>
      <c r="AX155" s="10" t="s">
        <v>79</v>
      </c>
      <c r="AY155" s="199" t="s">
        <v>116</v>
      </c>
    </row>
    <row r="156" spans="2:65" s="1" customFormat="1" ht="22.5" customHeight="1">
      <c r="B156" s="39"/>
      <c r="C156" s="176" t="s">
        <v>323</v>
      </c>
      <c r="D156" s="176" t="s">
        <v>117</v>
      </c>
      <c r="E156" s="177" t="s">
        <v>324</v>
      </c>
      <c r="F156" s="178" t="s">
        <v>325</v>
      </c>
      <c r="G156" s="179" t="s">
        <v>182</v>
      </c>
      <c r="H156" s="180">
        <v>30.35</v>
      </c>
      <c r="I156" s="181"/>
      <c r="J156" s="182">
        <f>ROUND(I156*H156,2)</f>
        <v>0</v>
      </c>
      <c r="K156" s="178" t="s">
        <v>183</v>
      </c>
      <c r="L156" s="59"/>
      <c r="M156" s="183" t="s">
        <v>21</v>
      </c>
      <c r="N156" s="184" t="s">
        <v>42</v>
      </c>
      <c r="O156" s="40"/>
      <c r="P156" s="185">
        <f>O156*H156</f>
        <v>0</v>
      </c>
      <c r="Q156" s="185">
        <v>6.0999999999999997E-4</v>
      </c>
      <c r="R156" s="185">
        <f>Q156*H156</f>
        <v>1.8513499999999999E-2</v>
      </c>
      <c r="S156" s="185">
        <v>0</v>
      </c>
      <c r="T156" s="186">
        <f>S156*H156</f>
        <v>0</v>
      </c>
      <c r="AR156" s="22" t="s">
        <v>115</v>
      </c>
      <c r="AT156" s="22" t="s">
        <v>117</v>
      </c>
      <c r="AU156" s="22" t="s">
        <v>81</v>
      </c>
      <c r="AY156" s="22" t="s">
        <v>116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22" t="s">
        <v>79</v>
      </c>
      <c r="BK156" s="187">
        <f>ROUND(I156*H156,2)</f>
        <v>0</v>
      </c>
      <c r="BL156" s="22" t="s">
        <v>115</v>
      </c>
      <c r="BM156" s="22" t="s">
        <v>326</v>
      </c>
    </row>
    <row r="157" spans="2:65" s="11" customFormat="1">
      <c r="B157" s="200"/>
      <c r="C157" s="201"/>
      <c r="D157" s="202" t="s">
        <v>124</v>
      </c>
      <c r="E157" s="203" t="s">
        <v>21</v>
      </c>
      <c r="F157" s="204" t="s">
        <v>327</v>
      </c>
      <c r="G157" s="201"/>
      <c r="H157" s="205" t="s">
        <v>21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124</v>
      </c>
      <c r="AU157" s="211" t="s">
        <v>81</v>
      </c>
      <c r="AV157" s="11" t="s">
        <v>79</v>
      </c>
      <c r="AW157" s="11" t="s">
        <v>35</v>
      </c>
      <c r="AX157" s="11" t="s">
        <v>71</v>
      </c>
      <c r="AY157" s="211" t="s">
        <v>116</v>
      </c>
    </row>
    <row r="158" spans="2:65" s="10" customFormat="1">
      <c r="B158" s="188"/>
      <c r="C158" s="189"/>
      <c r="D158" s="202" t="s">
        <v>124</v>
      </c>
      <c r="E158" s="212" t="s">
        <v>21</v>
      </c>
      <c r="F158" s="213" t="s">
        <v>328</v>
      </c>
      <c r="G158" s="189"/>
      <c r="H158" s="214">
        <v>26.6</v>
      </c>
      <c r="I158" s="194"/>
      <c r="J158" s="189"/>
      <c r="K158" s="189"/>
      <c r="L158" s="195"/>
      <c r="M158" s="196"/>
      <c r="N158" s="197"/>
      <c r="O158" s="197"/>
      <c r="P158" s="197"/>
      <c r="Q158" s="197"/>
      <c r="R158" s="197"/>
      <c r="S158" s="197"/>
      <c r="T158" s="198"/>
      <c r="AT158" s="199" t="s">
        <v>124</v>
      </c>
      <c r="AU158" s="199" t="s">
        <v>81</v>
      </c>
      <c r="AV158" s="10" t="s">
        <v>81</v>
      </c>
      <c r="AW158" s="10" t="s">
        <v>35</v>
      </c>
      <c r="AX158" s="10" t="s">
        <v>71</v>
      </c>
      <c r="AY158" s="199" t="s">
        <v>116</v>
      </c>
    </row>
    <row r="159" spans="2:65" s="11" customFormat="1">
      <c r="B159" s="200"/>
      <c r="C159" s="201"/>
      <c r="D159" s="202" t="s">
        <v>124</v>
      </c>
      <c r="E159" s="203" t="s">
        <v>21</v>
      </c>
      <c r="F159" s="204" t="s">
        <v>329</v>
      </c>
      <c r="G159" s="201"/>
      <c r="H159" s="205" t="s">
        <v>21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124</v>
      </c>
      <c r="AU159" s="211" t="s">
        <v>81</v>
      </c>
      <c r="AV159" s="11" t="s">
        <v>79</v>
      </c>
      <c r="AW159" s="11" t="s">
        <v>35</v>
      </c>
      <c r="AX159" s="11" t="s">
        <v>71</v>
      </c>
      <c r="AY159" s="211" t="s">
        <v>116</v>
      </c>
    </row>
    <row r="160" spans="2:65" s="10" customFormat="1">
      <c r="B160" s="188"/>
      <c r="C160" s="189"/>
      <c r="D160" s="202" t="s">
        <v>124</v>
      </c>
      <c r="E160" s="212" t="s">
        <v>21</v>
      </c>
      <c r="F160" s="213" t="s">
        <v>330</v>
      </c>
      <c r="G160" s="189"/>
      <c r="H160" s="214">
        <v>3.75</v>
      </c>
      <c r="I160" s="194"/>
      <c r="J160" s="189"/>
      <c r="K160" s="189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124</v>
      </c>
      <c r="AU160" s="199" t="s">
        <v>81</v>
      </c>
      <c r="AV160" s="10" t="s">
        <v>81</v>
      </c>
      <c r="AW160" s="10" t="s">
        <v>35</v>
      </c>
      <c r="AX160" s="10" t="s">
        <v>71</v>
      </c>
      <c r="AY160" s="199" t="s">
        <v>116</v>
      </c>
    </row>
    <row r="161" spans="2:65" s="13" customFormat="1">
      <c r="B161" s="230"/>
      <c r="C161" s="231"/>
      <c r="D161" s="190" t="s">
        <v>124</v>
      </c>
      <c r="E161" s="232" t="s">
        <v>21</v>
      </c>
      <c r="F161" s="233" t="s">
        <v>205</v>
      </c>
      <c r="G161" s="231"/>
      <c r="H161" s="234">
        <v>30.35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124</v>
      </c>
      <c r="AU161" s="240" t="s">
        <v>81</v>
      </c>
      <c r="AV161" s="13" t="s">
        <v>115</v>
      </c>
      <c r="AW161" s="13" t="s">
        <v>35</v>
      </c>
      <c r="AX161" s="13" t="s">
        <v>79</v>
      </c>
      <c r="AY161" s="240" t="s">
        <v>116</v>
      </c>
    </row>
    <row r="162" spans="2:65" s="1" customFormat="1" ht="31.5" customHeight="1">
      <c r="B162" s="39"/>
      <c r="C162" s="176" t="s">
        <v>331</v>
      </c>
      <c r="D162" s="176" t="s">
        <v>117</v>
      </c>
      <c r="E162" s="177" t="s">
        <v>332</v>
      </c>
      <c r="F162" s="178" t="s">
        <v>333</v>
      </c>
      <c r="G162" s="179" t="s">
        <v>182</v>
      </c>
      <c r="H162" s="180">
        <v>30.35</v>
      </c>
      <c r="I162" s="181"/>
      <c r="J162" s="182">
        <f>ROUND(I162*H162,2)</f>
        <v>0</v>
      </c>
      <c r="K162" s="178" t="s">
        <v>183</v>
      </c>
      <c r="L162" s="59"/>
      <c r="M162" s="183" t="s">
        <v>21</v>
      </c>
      <c r="N162" s="184" t="s">
        <v>42</v>
      </c>
      <c r="O162" s="40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AR162" s="22" t="s">
        <v>115</v>
      </c>
      <c r="AT162" s="22" t="s">
        <v>117</v>
      </c>
      <c r="AU162" s="22" t="s">
        <v>81</v>
      </c>
      <c r="AY162" s="22" t="s">
        <v>116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22" t="s">
        <v>79</v>
      </c>
      <c r="BK162" s="187">
        <f>ROUND(I162*H162,2)</f>
        <v>0</v>
      </c>
      <c r="BL162" s="22" t="s">
        <v>115</v>
      </c>
      <c r="BM162" s="22" t="s">
        <v>334</v>
      </c>
    </row>
    <row r="163" spans="2:65" s="11" customFormat="1">
      <c r="B163" s="200"/>
      <c r="C163" s="201"/>
      <c r="D163" s="202" t="s">
        <v>124</v>
      </c>
      <c r="E163" s="203" t="s">
        <v>21</v>
      </c>
      <c r="F163" s="204" t="s">
        <v>335</v>
      </c>
      <c r="G163" s="201"/>
      <c r="H163" s="205" t="s">
        <v>21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124</v>
      </c>
      <c r="AU163" s="211" t="s">
        <v>81</v>
      </c>
      <c r="AV163" s="11" t="s">
        <v>79</v>
      </c>
      <c r="AW163" s="11" t="s">
        <v>35</v>
      </c>
      <c r="AX163" s="11" t="s">
        <v>71</v>
      </c>
      <c r="AY163" s="211" t="s">
        <v>116</v>
      </c>
    </row>
    <row r="164" spans="2:65" s="10" customFormat="1">
      <c r="B164" s="188"/>
      <c r="C164" s="189"/>
      <c r="D164" s="202" t="s">
        <v>124</v>
      </c>
      <c r="E164" s="212" t="s">
        <v>21</v>
      </c>
      <c r="F164" s="213" t="s">
        <v>305</v>
      </c>
      <c r="G164" s="189"/>
      <c r="H164" s="214">
        <v>26.6</v>
      </c>
      <c r="I164" s="194"/>
      <c r="J164" s="189"/>
      <c r="K164" s="189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124</v>
      </c>
      <c r="AU164" s="199" t="s">
        <v>81</v>
      </c>
      <c r="AV164" s="10" t="s">
        <v>81</v>
      </c>
      <c r="AW164" s="10" t="s">
        <v>35</v>
      </c>
      <c r="AX164" s="10" t="s">
        <v>71</v>
      </c>
      <c r="AY164" s="199" t="s">
        <v>116</v>
      </c>
    </row>
    <row r="165" spans="2:65" s="11" customFormat="1">
      <c r="B165" s="200"/>
      <c r="C165" s="201"/>
      <c r="D165" s="202" t="s">
        <v>124</v>
      </c>
      <c r="E165" s="203" t="s">
        <v>21</v>
      </c>
      <c r="F165" s="204" t="s">
        <v>336</v>
      </c>
      <c r="G165" s="201"/>
      <c r="H165" s="205" t="s">
        <v>21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124</v>
      </c>
      <c r="AU165" s="211" t="s">
        <v>81</v>
      </c>
      <c r="AV165" s="11" t="s">
        <v>79</v>
      </c>
      <c r="AW165" s="11" t="s">
        <v>35</v>
      </c>
      <c r="AX165" s="11" t="s">
        <v>71</v>
      </c>
      <c r="AY165" s="211" t="s">
        <v>116</v>
      </c>
    </row>
    <row r="166" spans="2:65" s="10" customFormat="1">
      <c r="B166" s="188"/>
      <c r="C166" s="189"/>
      <c r="D166" s="202" t="s">
        <v>124</v>
      </c>
      <c r="E166" s="212" t="s">
        <v>21</v>
      </c>
      <c r="F166" s="213" t="s">
        <v>186</v>
      </c>
      <c r="G166" s="189"/>
      <c r="H166" s="214">
        <v>3.75</v>
      </c>
      <c r="I166" s="194"/>
      <c r="J166" s="189"/>
      <c r="K166" s="189"/>
      <c r="L166" s="195"/>
      <c r="M166" s="196"/>
      <c r="N166" s="197"/>
      <c r="O166" s="197"/>
      <c r="P166" s="197"/>
      <c r="Q166" s="197"/>
      <c r="R166" s="197"/>
      <c r="S166" s="197"/>
      <c r="T166" s="198"/>
      <c r="AT166" s="199" t="s">
        <v>124</v>
      </c>
      <c r="AU166" s="199" t="s">
        <v>81</v>
      </c>
      <c r="AV166" s="10" t="s">
        <v>81</v>
      </c>
      <c r="AW166" s="10" t="s">
        <v>35</v>
      </c>
      <c r="AX166" s="10" t="s">
        <v>71</v>
      </c>
      <c r="AY166" s="199" t="s">
        <v>116</v>
      </c>
    </row>
    <row r="167" spans="2:65" s="13" customFormat="1">
      <c r="B167" s="230"/>
      <c r="C167" s="231"/>
      <c r="D167" s="190" t="s">
        <v>124</v>
      </c>
      <c r="E167" s="232" t="s">
        <v>21</v>
      </c>
      <c r="F167" s="233" t="s">
        <v>205</v>
      </c>
      <c r="G167" s="231"/>
      <c r="H167" s="234">
        <v>30.35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124</v>
      </c>
      <c r="AU167" s="240" t="s">
        <v>81</v>
      </c>
      <c r="AV167" s="13" t="s">
        <v>115</v>
      </c>
      <c r="AW167" s="13" t="s">
        <v>35</v>
      </c>
      <c r="AX167" s="13" t="s">
        <v>79</v>
      </c>
      <c r="AY167" s="240" t="s">
        <v>116</v>
      </c>
    </row>
    <row r="168" spans="2:65" s="1" customFormat="1" ht="22.5" customHeight="1">
      <c r="B168" s="39"/>
      <c r="C168" s="176" t="s">
        <v>337</v>
      </c>
      <c r="D168" s="176" t="s">
        <v>117</v>
      </c>
      <c r="E168" s="177" t="s">
        <v>338</v>
      </c>
      <c r="F168" s="178" t="s">
        <v>339</v>
      </c>
      <c r="G168" s="179" t="s">
        <v>182</v>
      </c>
      <c r="H168" s="180">
        <v>23.51</v>
      </c>
      <c r="I168" s="181"/>
      <c r="J168" s="182">
        <f>ROUND(I168*H168,2)</f>
        <v>0</v>
      </c>
      <c r="K168" s="178" t="s">
        <v>183</v>
      </c>
      <c r="L168" s="59"/>
      <c r="M168" s="183" t="s">
        <v>21</v>
      </c>
      <c r="N168" s="184" t="s">
        <v>42</v>
      </c>
      <c r="O168" s="40"/>
      <c r="P168" s="185">
        <f>O168*H168</f>
        <v>0</v>
      </c>
      <c r="Q168" s="185">
        <v>0.16700000000000001</v>
      </c>
      <c r="R168" s="185">
        <f>Q168*H168</f>
        <v>3.9261700000000004</v>
      </c>
      <c r="S168" s="185">
        <v>0</v>
      </c>
      <c r="T168" s="186">
        <f>S168*H168</f>
        <v>0</v>
      </c>
      <c r="AR168" s="22" t="s">
        <v>115</v>
      </c>
      <c r="AT168" s="22" t="s">
        <v>117</v>
      </c>
      <c r="AU168" s="22" t="s">
        <v>81</v>
      </c>
      <c r="AY168" s="22" t="s">
        <v>116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22" t="s">
        <v>79</v>
      </c>
      <c r="BK168" s="187">
        <f>ROUND(I168*H168,2)</f>
        <v>0</v>
      </c>
      <c r="BL168" s="22" t="s">
        <v>115</v>
      </c>
      <c r="BM168" s="22" t="s">
        <v>340</v>
      </c>
    </row>
    <row r="169" spans="2:65" s="11" customFormat="1">
      <c r="B169" s="200"/>
      <c r="C169" s="201"/>
      <c r="D169" s="202" t="s">
        <v>124</v>
      </c>
      <c r="E169" s="203" t="s">
        <v>21</v>
      </c>
      <c r="F169" s="204" t="s">
        <v>341</v>
      </c>
      <c r="G169" s="201"/>
      <c r="H169" s="205" t="s">
        <v>21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124</v>
      </c>
      <c r="AU169" s="211" t="s">
        <v>81</v>
      </c>
      <c r="AV169" s="11" t="s">
        <v>79</v>
      </c>
      <c r="AW169" s="11" t="s">
        <v>35</v>
      </c>
      <c r="AX169" s="11" t="s">
        <v>71</v>
      </c>
      <c r="AY169" s="211" t="s">
        <v>116</v>
      </c>
    </row>
    <row r="170" spans="2:65" s="10" customFormat="1">
      <c r="B170" s="188"/>
      <c r="C170" s="189"/>
      <c r="D170" s="190" t="s">
        <v>124</v>
      </c>
      <c r="E170" s="191" t="s">
        <v>21</v>
      </c>
      <c r="F170" s="192" t="s">
        <v>342</v>
      </c>
      <c r="G170" s="189"/>
      <c r="H170" s="193">
        <v>23.51</v>
      </c>
      <c r="I170" s="194"/>
      <c r="J170" s="189"/>
      <c r="K170" s="189"/>
      <c r="L170" s="195"/>
      <c r="M170" s="196"/>
      <c r="N170" s="197"/>
      <c r="O170" s="197"/>
      <c r="P170" s="197"/>
      <c r="Q170" s="197"/>
      <c r="R170" s="197"/>
      <c r="S170" s="197"/>
      <c r="T170" s="198"/>
      <c r="AT170" s="199" t="s">
        <v>124</v>
      </c>
      <c r="AU170" s="199" t="s">
        <v>81</v>
      </c>
      <c r="AV170" s="10" t="s">
        <v>81</v>
      </c>
      <c r="AW170" s="10" t="s">
        <v>35</v>
      </c>
      <c r="AX170" s="10" t="s">
        <v>79</v>
      </c>
      <c r="AY170" s="199" t="s">
        <v>116</v>
      </c>
    </row>
    <row r="171" spans="2:65" s="1" customFormat="1" ht="22.5" customHeight="1">
      <c r="B171" s="39"/>
      <c r="C171" s="241" t="s">
        <v>343</v>
      </c>
      <c r="D171" s="241" t="s">
        <v>232</v>
      </c>
      <c r="E171" s="242" t="s">
        <v>344</v>
      </c>
      <c r="F171" s="243" t="s">
        <v>345</v>
      </c>
      <c r="G171" s="244" t="s">
        <v>346</v>
      </c>
      <c r="H171" s="245">
        <v>5.2130000000000001</v>
      </c>
      <c r="I171" s="246"/>
      <c r="J171" s="247">
        <f>ROUND(I171*H171,2)</f>
        <v>0</v>
      </c>
      <c r="K171" s="243" t="s">
        <v>21</v>
      </c>
      <c r="L171" s="248"/>
      <c r="M171" s="249" t="s">
        <v>21</v>
      </c>
      <c r="N171" s="250" t="s">
        <v>42</v>
      </c>
      <c r="O171" s="40"/>
      <c r="P171" s="185">
        <f>O171*H171</f>
        <v>0</v>
      </c>
      <c r="Q171" s="185">
        <v>1</v>
      </c>
      <c r="R171" s="185">
        <f>Q171*H171</f>
        <v>5.2130000000000001</v>
      </c>
      <c r="S171" s="185">
        <v>0</v>
      </c>
      <c r="T171" s="186">
        <f>S171*H171</f>
        <v>0</v>
      </c>
      <c r="AR171" s="22" t="s">
        <v>156</v>
      </c>
      <c r="AT171" s="22" t="s">
        <v>232</v>
      </c>
      <c r="AU171" s="22" t="s">
        <v>81</v>
      </c>
      <c r="AY171" s="22" t="s">
        <v>116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22" t="s">
        <v>79</v>
      </c>
      <c r="BK171" s="187">
        <f>ROUND(I171*H171,2)</f>
        <v>0</v>
      </c>
      <c r="BL171" s="22" t="s">
        <v>115</v>
      </c>
      <c r="BM171" s="22" t="s">
        <v>347</v>
      </c>
    </row>
    <row r="172" spans="2:65" s="10" customFormat="1">
      <c r="B172" s="188"/>
      <c r="C172" s="189"/>
      <c r="D172" s="202" t="s">
        <v>124</v>
      </c>
      <c r="E172" s="212" t="s">
        <v>21</v>
      </c>
      <c r="F172" s="213" t="s">
        <v>348</v>
      </c>
      <c r="G172" s="189"/>
      <c r="H172" s="214">
        <v>5.1109999999999998</v>
      </c>
      <c r="I172" s="194"/>
      <c r="J172" s="189"/>
      <c r="K172" s="189"/>
      <c r="L172" s="195"/>
      <c r="M172" s="196"/>
      <c r="N172" s="197"/>
      <c r="O172" s="197"/>
      <c r="P172" s="197"/>
      <c r="Q172" s="197"/>
      <c r="R172" s="197"/>
      <c r="S172" s="197"/>
      <c r="T172" s="198"/>
      <c r="AT172" s="199" t="s">
        <v>124</v>
      </c>
      <c r="AU172" s="199" t="s">
        <v>81</v>
      </c>
      <c r="AV172" s="10" t="s">
        <v>81</v>
      </c>
      <c r="AW172" s="10" t="s">
        <v>35</v>
      </c>
      <c r="AX172" s="10" t="s">
        <v>79</v>
      </c>
      <c r="AY172" s="199" t="s">
        <v>116</v>
      </c>
    </row>
    <row r="173" spans="2:65" s="11" customFormat="1">
      <c r="B173" s="200"/>
      <c r="C173" s="201"/>
      <c r="D173" s="202" t="s">
        <v>124</v>
      </c>
      <c r="E173" s="203" t="s">
        <v>21</v>
      </c>
      <c r="F173" s="204" t="s">
        <v>349</v>
      </c>
      <c r="G173" s="201"/>
      <c r="H173" s="205" t="s">
        <v>21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124</v>
      </c>
      <c r="AU173" s="211" t="s">
        <v>81</v>
      </c>
      <c r="AV173" s="11" t="s">
        <v>79</v>
      </c>
      <c r="AW173" s="11" t="s">
        <v>35</v>
      </c>
      <c r="AX173" s="11" t="s">
        <v>71</v>
      </c>
      <c r="AY173" s="211" t="s">
        <v>116</v>
      </c>
    </row>
    <row r="174" spans="2:65" s="10" customFormat="1">
      <c r="B174" s="188"/>
      <c r="C174" s="189"/>
      <c r="D174" s="190" t="s">
        <v>124</v>
      </c>
      <c r="E174" s="189"/>
      <c r="F174" s="192" t="s">
        <v>350</v>
      </c>
      <c r="G174" s="189"/>
      <c r="H174" s="193">
        <v>5.2130000000000001</v>
      </c>
      <c r="I174" s="194"/>
      <c r="J174" s="189"/>
      <c r="K174" s="189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124</v>
      </c>
      <c r="AU174" s="199" t="s">
        <v>81</v>
      </c>
      <c r="AV174" s="10" t="s">
        <v>81</v>
      </c>
      <c r="AW174" s="10" t="s">
        <v>6</v>
      </c>
      <c r="AX174" s="10" t="s">
        <v>79</v>
      </c>
      <c r="AY174" s="199" t="s">
        <v>116</v>
      </c>
    </row>
    <row r="175" spans="2:65" s="1" customFormat="1" ht="31.5" customHeight="1">
      <c r="B175" s="39"/>
      <c r="C175" s="176" t="s">
        <v>351</v>
      </c>
      <c r="D175" s="176" t="s">
        <v>117</v>
      </c>
      <c r="E175" s="177" t="s">
        <v>352</v>
      </c>
      <c r="F175" s="178" t="s">
        <v>353</v>
      </c>
      <c r="G175" s="179" t="s">
        <v>182</v>
      </c>
      <c r="H175" s="180">
        <v>2.1800000000000002</v>
      </c>
      <c r="I175" s="181"/>
      <c r="J175" s="182">
        <f>ROUND(I175*H175,2)</f>
        <v>0</v>
      </c>
      <c r="K175" s="178" t="s">
        <v>183</v>
      </c>
      <c r="L175" s="59"/>
      <c r="M175" s="183" t="s">
        <v>21</v>
      </c>
      <c r="N175" s="184" t="s">
        <v>42</v>
      </c>
      <c r="O175" s="40"/>
      <c r="P175" s="185">
        <f>O175*H175</f>
        <v>0</v>
      </c>
      <c r="Q175" s="185">
        <v>0.10100000000000001</v>
      </c>
      <c r="R175" s="185">
        <f>Q175*H175</f>
        <v>0.22018000000000004</v>
      </c>
      <c r="S175" s="185">
        <v>0</v>
      </c>
      <c r="T175" s="186">
        <f>S175*H175</f>
        <v>0</v>
      </c>
      <c r="AR175" s="22" t="s">
        <v>115</v>
      </c>
      <c r="AT175" s="22" t="s">
        <v>117</v>
      </c>
      <c r="AU175" s="22" t="s">
        <v>81</v>
      </c>
      <c r="AY175" s="22" t="s">
        <v>116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2" t="s">
        <v>79</v>
      </c>
      <c r="BK175" s="187">
        <f>ROUND(I175*H175,2)</f>
        <v>0</v>
      </c>
      <c r="BL175" s="22" t="s">
        <v>115</v>
      </c>
      <c r="BM175" s="22" t="s">
        <v>354</v>
      </c>
    </row>
    <row r="176" spans="2:65" s="11" customFormat="1">
      <c r="B176" s="200"/>
      <c r="C176" s="201"/>
      <c r="D176" s="202" t="s">
        <v>124</v>
      </c>
      <c r="E176" s="203" t="s">
        <v>21</v>
      </c>
      <c r="F176" s="204" t="s">
        <v>355</v>
      </c>
      <c r="G176" s="201"/>
      <c r="H176" s="205" t="s">
        <v>21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124</v>
      </c>
      <c r="AU176" s="211" t="s">
        <v>81</v>
      </c>
      <c r="AV176" s="11" t="s">
        <v>79</v>
      </c>
      <c r="AW176" s="11" t="s">
        <v>35</v>
      </c>
      <c r="AX176" s="11" t="s">
        <v>71</v>
      </c>
      <c r="AY176" s="211" t="s">
        <v>116</v>
      </c>
    </row>
    <row r="177" spans="2:65" s="10" customFormat="1">
      <c r="B177" s="188"/>
      <c r="C177" s="189"/>
      <c r="D177" s="190" t="s">
        <v>124</v>
      </c>
      <c r="E177" s="191" t="s">
        <v>21</v>
      </c>
      <c r="F177" s="192" t="s">
        <v>356</v>
      </c>
      <c r="G177" s="189"/>
      <c r="H177" s="193">
        <v>2.1800000000000002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124</v>
      </c>
      <c r="AU177" s="199" t="s">
        <v>81</v>
      </c>
      <c r="AV177" s="10" t="s">
        <v>81</v>
      </c>
      <c r="AW177" s="10" t="s">
        <v>35</v>
      </c>
      <c r="AX177" s="10" t="s">
        <v>79</v>
      </c>
      <c r="AY177" s="199" t="s">
        <v>116</v>
      </c>
    </row>
    <row r="178" spans="2:65" s="1" customFormat="1" ht="22.5" customHeight="1">
      <c r="B178" s="39"/>
      <c r="C178" s="241" t="s">
        <v>357</v>
      </c>
      <c r="D178" s="241" t="s">
        <v>232</v>
      </c>
      <c r="E178" s="242" t="s">
        <v>358</v>
      </c>
      <c r="F178" s="243" t="s">
        <v>359</v>
      </c>
      <c r="G178" s="244" t="s">
        <v>182</v>
      </c>
      <c r="H178" s="245">
        <v>2.2450000000000001</v>
      </c>
      <c r="I178" s="246"/>
      <c r="J178" s="247">
        <f>ROUND(I178*H178,2)</f>
        <v>0</v>
      </c>
      <c r="K178" s="243" t="s">
        <v>21</v>
      </c>
      <c r="L178" s="248"/>
      <c r="M178" s="249" t="s">
        <v>21</v>
      </c>
      <c r="N178" s="250" t="s">
        <v>42</v>
      </c>
      <c r="O178" s="40"/>
      <c r="P178" s="185">
        <f>O178*H178</f>
        <v>0</v>
      </c>
      <c r="Q178" s="185">
        <v>0.13100000000000001</v>
      </c>
      <c r="R178" s="185">
        <f>Q178*H178</f>
        <v>0.29409500000000005</v>
      </c>
      <c r="S178" s="185">
        <v>0</v>
      </c>
      <c r="T178" s="186">
        <f>S178*H178</f>
        <v>0</v>
      </c>
      <c r="AR178" s="22" t="s">
        <v>156</v>
      </c>
      <c r="AT178" s="22" t="s">
        <v>232</v>
      </c>
      <c r="AU178" s="22" t="s">
        <v>81</v>
      </c>
      <c r="AY178" s="22" t="s">
        <v>116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22" t="s">
        <v>79</v>
      </c>
      <c r="BK178" s="187">
        <f>ROUND(I178*H178,2)</f>
        <v>0</v>
      </c>
      <c r="BL178" s="22" t="s">
        <v>115</v>
      </c>
      <c r="BM178" s="22" t="s">
        <v>360</v>
      </c>
    </row>
    <row r="179" spans="2:65" s="10" customFormat="1">
      <c r="B179" s="188"/>
      <c r="C179" s="189"/>
      <c r="D179" s="202" t="s">
        <v>124</v>
      </c>
      <c r="E179" s="212" t="s">
        <v>21</v>
      </c>
      <c r="F179" s="213" t="s">
        <v>361</v>
      </c>
      <c r="G179" s="189"/>
      <c r="H179" s="214">
        <v>2.1800000000000002</v>
      </c>
      <c r="I179" s="194"/>
      <c r="J179" s="189"/>
      <c r="K179" s="189"/>
      <c r="L179" s="195"/>
      <c r="M179" s="196"/>
      <c r="N179" s="197"/>
      <c r="O179" s="197"/>
      <c r="P179" s="197"/>
      <c r="Q179" s="197"/>
      <c r="R179" s="197"/>
      <c r="S179" s="197"/>
      <c r="T179" s="198"/>
      <c r="AT179" s="199" t="s">
        <v>124</v>
      </c>
      <c r="AU179" s="199" t="s">
        <v>81</v>
      </c>
      <c r="AV179" s="10" t="s">
        <v>81</v>
      </c>
      <c r="AW179" s="10" t="s">
        <v>35</v>
      </c>
      <c r="AX179" s="10" t="s">
        <v>79</v>
      </c>
      <c r="AY179" s="199" t="s">
        <v>116</v>
      </c>
    </row>
    <row r="180" spans="2:65" s="11" customFormat="1">
      <c r="B180" s="200"/>
      <c r="C180" s="201"/>
      <c r="D180" s="202" t="s">
        <v>124</v>
      </c>
      <c r="E180" s="203" t="s">
        <v>21</v>
      </c>
      <c r="F180" s="204" t="s">
        <v>362</v>
      </c>
      <c r="G180" s="201"/>
      <c r="H180" s="205" t="s">
        <v>21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124</v>
      </c>
      <c r="AU180" s="211" t="s">
        <v>81</v>
      </c>
      <c r="AV180" s="11" t="s">
        <v>79</v>
      </c>
      <c r="AW180" s="11" t="s">
        <v>35</v>
      </c>
      <c r="AX180" s="11" t="s">
        <v>71</v>
      </c>
      <c r="AY180" s="211" t="s">
        <v>116</v>
      </c>
    </row>
    <row r="181" spans="2:65" s="10" customFormat="1">
      <c r="B181" s="188"/>
      <c r="C181" s="189"/>
      <c r="D181" s="190" t="s">
        <v>124</v>
      </c>
      <c r="E181" s="189"/>
      <c r="F181" s="192" t="s">
        <v>363</v>
      </c>
      <c r="G181" s="189"/>
      <c r="H181" s="193">
        <v>2.2450000000000001</v>
      </c>
      <c r="I181" s="194"/>
      <c r="J181" s="189"/>
      <c r="K181" s="189"/>
      <c r="L181" s="195"/>
      <c r="M181" s="196"/>
      <c r="N181" s="197"/>
      <c r="O181" s="197"/>
      <c r="P181" s="197"/>
      <c r="Q181" s="197"/>
      <c r="R181" s="197"/>
      <c r="S181" s="197"/>
      <c r="T181" s="198"/>
      <c r="AT181" s="199" t="s">
        <v>124</v>
      </c>
      <c r="AU181" s="199" t="s">
        <v>81</v>
      </c>
      <c r="AV181" s="10" t="s">
        <v>81</v>
      </c>
      <c r="AW181" s="10" t="s">
        <v>6</v>
      </c>
      <c r="AX181" s="10" t="s">
        <v>79</v>
      </c>
      <c r="AY181" s="199" t="s">
        <v>116</v>
      </c>
    </row>
    <row r="182" spans="2:65" s="1" customFormat="1" ht="31.5" customHeight="1">
      <c r="B182" s="39"/>
      <c r="C182" s="176" t="s">
        <v>364</v>
      </c>
      <c r="D182" s="176" t="s">
        <v>117</v>
      </c>
      <c r="E182" s="177" t="s">
        <v>365</v>
      </c>
      <c r="F182" s="178" t="s">
        <v>366</v>
      </c>
      <c r="G182" s="179" t="s">
        <v>182</v>
      </c>
      <c r="H182" s="180">
        <v>4.95</v>
      </c>
      <c r="I182" s="181"/>
      <c r="J182" s="182">
        <f>ROUND(I182*H182,2)</f>
        <v>0</v>
      </c>
      <c r="K182" s="178" t="s">
        <v>183</v>
      </c>
      <c r="L182" s="59"/>
      <c r="M182" s="183" t="s">
        <v>21</v>
      </c>
      <c r="N182" s="184" t="s">
        <v>42</v>
      </c>
      <c r="O182" s="40"/>
      <c r="P182" s="185">
        <f>O182*H182</f>
        <v>0</v>
      </c>
      <c r="Q182" s="185">
        <v>0.10100000000000001</v>
      </c>
      <c r="R182" s="185">
        <f>Q182*H182</f>
        <v>0.49995000000000006</v>
      </c>
      <c r="S182" s="185">
        <v>0</v>
      </c>
      <c r="T182" s="186">
        <f>S182*H182</f>
        <v>0</v>
      </c>
      <c r="AR182" s="22" t="s">
        <v>115</v>
      </c>
      <c r="AT182" s="22" t="s">
        <v>117</v>
      </c>
      <c r="AU182" s="22" t="s">
        <v>81</v>
      </c>
      <c r="AY182" s="22" t="s">
        <v>116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22" t="s">
        <v>79</v>
      </c>
      <c r="BK182" s="187">
        <f>ROUND(I182*H182,2)</f>
        <v>0</v>
      </c>
      <c r="BL182" s="22" t="s">
        <v>115</v>
      </c>
      <c r="BM182" s="22" t="s">
        <v>367</v>
      </c>
    </row>
    <row r="183" spans="2:65" s="11" customFormat="1">
      <c r="B183" s="200"/>
      <c r="C183" s="201"/>
      <c r="D183" s="202" t="s">
        <v>124</v>
      </c>
      <c r="E183" s="203" t="s">
        <v>21</v>
      </c>
      <c r="F183" s="204" t="s">
        <v>368</v>
      </c>
      <c r="G183" s="201"/>
      <c r="H183" s="205" t="s">
        <v>21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124</v>
      </c>
      <c r="AU183" s="211" t="s">
        <v>81</v>
      </c>
      <c r="AV183" s="11" t="s">
        <v>79</v>
      </c>
      <c r="AW183" s="11" t="s">
        <v>35</v>
      </c>
      <c r="AX183" s="11" t="s">
        <v>71</v>
      </c>
      <c r="AY183" s="211" t="s">
        <v>116</v>
      </c>
    </row>
    <row r="184" spans="2:65" s="10" customFormat="1">
      <c r="B184" s="188"/>
      <c r="C184" s="189"/>
      <c r="D184" s="202" t="s">
        <v>124</v>
      </c>
      <c r="E184" s="212" t="s">
        <v>21</v>
      </c>
      <c r="F184" s="213" t="s">
        <v>369</v>
      </c>
      <c r="G184" s="189"/>
      <c r="H184" s="214">
        <v>1.35</v>
      </c>
      <c r="I184" s="194"/>
      <c r="J184" s="189"/>
      <c r="K184" s="189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124</v>
      </c>
      <c r="AU184" s="199" t="s">
        <v>81</v>
      </c>
      <c r="AV184" s="10" t="s">
        <v>81</v>
      </c>
      <c r="AW184" s="10" t="s">
        <v>35</v>
      </c>
      <c r="AX184" s="10" t="s">
        <v>71</v>
      </c>
      <c r="AY184" s="199" t="s">
        <v>116</v>
      </c>
    </row>
    <row r="185" spans="2:65" s="11" customFormat="1">
      <c r="B185" s="200"/>
      <c r="C185" s="201"/>
      <c r="D185" s="202" t="s">
        <v>124</v>
      </c>
      <c r="E185" s="203" t="s">
        <v>21</v>
      </c>
      <c r="F185" s="204" t="s">
        <v>370</v>
      </c>
      <c r="G185" s="201"/>
      <c r="H185" s="205" t="s">
        <v>21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124</v>
      </c>
      <c r="AU185" s="211" t="s">
        <v>81</v>
      </c>
      <c r="AV185" s="11" t="s">
        <v>79</v>
      </c>
      <c r="AW185" s="11" t="s">
        <v>35</v>
      </c>
      <c r="AX185" s="11" t="s">
        <v>71</v>
      </c>
      <c r="AY185" s="211" t="s">
        <v>116</v>
      </c>
    </row>
    <row r="186" spans="2:65" s="10" customFormat="1">
      <c r="B186" s="188"/>
      <c r="C186" s="189"/>
      <c r="D186" s="202" t="s">
        <v>124</v>
      </c>
      <c r="E186" s="212" t="s">
        <v>21</v>
      </c>
      <c r="F186" s="213" t="s">
        <v>371</v>
      </c>
      <c r="G186" s="189"/>
      <c r="H186" s="214">
        <v>3.6</v>
      </c>
      <c r="I186" s="194"/>
      <c r="J186" s="189"/>
      <c r="K186" s="189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124</v>
      </c>
      <c r="AU186" s="199" t="s">
        <v>81</v>
      </c>
      <c r="AV186" s="10" t="s">
        <v>81</v>
      </c>
      <c r="AW186" s="10" t="s">
        <v>35</v>
      </c>
      <c r="AX186" s="10" t="s">
        <v>71</v>
      </c>
      <c r="AY186" s="199" t="s">
        <v>116</v>
      </c>
    </row>
    <row r="187" spans="2:65" s="13" customFormat="1">
      <c r="B187" s="230"/>
      <c r="C187" s="231"/>
      <c r="D187" s="190" t="s">
        <v>124</v>
      </c>
      <c r="E187" s="232" t="s">
        <v>21</v>
      </c>
      <c r="F187" s="233" t="s">
        <v>205</v>
      </c>
      <c r="G187" s="231"/>
      <c r="H187" s="234">
        <v>4.95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124</v>
      </c>
      <c r="AU187" s="240" t="s">
        <v>81</v>
      </c>
      <c r="AV187" s="13" t="s">
        <v>115</v>
      </c>
      <c r="AW187" s="13" t="s">
        <v>35</v>
      </c>
      <c r="AX187" s="13" t="s">
        <v>79</v>
      </c>
      <c r="AY187" s="240" t="s">
        <v>116</v>
      </c>
    </row>
    <row r="188" spans="2:65" s="1" customFormat="1" ht="22.5" customHeight="1">
      <c r="B188" s="39"/>
      <c r="C188" s="241" t="s">
        <v>372</v>
      </c>
      <c r="D188" s="241" t="s">
        <v>232</v>
      </c>
      <c r="E188" s="242" t="s">
        <v>373</v>
      </c>
      <c r="F188" s="243" t="s">
        <v>374</v>
      </c>
      <c r="G188" s="244" t="s">
        <v>182</v>
      </c>
      <c r="H188" s="245">
        <v>3.7080000000000002</v>
      </c>
      <c r="I188" s="246"/>
      <c r="J188" s="247">
        <f>ROUND(I188*H188,2)</f>
        <v>0</v>
      </c>
      <c r="K188" s="243" t="s">
        <v>21</v>
      </c>
      <c r="L188" s="248"/>
      <c r="M188" s="249" t="s">
        <v>21</v>
      </c>
      <c r="N188" s="250" t="s">
        <v>42</v>
      </c>
      <c r="O188" s="40"/>
      <c r="P188" s="185">
        <f>O188*H188</f>
        <v>0</v>
      </c>
      <c r="Q188" s="185">
        <v>0.13500000000000001</v>
      </c>
      <c r="R188" s="185">
        <f>Q188*H188</f>
        <v>0.50058000000000002</v>
      </c>
      <c r="S188" s="185">
        <v>0</v>
      </c>
      <c r="T188" s="186">
        <f>S188*H188</f>
        <v>0</v>
      </c>
      <c r="AR188" s="22" t="s">
        <v>156</v>
      </c>
      <c r="AT188" s="22" t="s">
        <v>232</v>
      </c>
      <c r="AU188" s="22" t="s">
        <v>81</v>
      </c>
      <c r="AY188" s="22" t="s">
        <v>116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22" t="s">
        <v>79</v>
      </c>
      <c r="BK188" s="187">
        <f>ROUND(I188*H188,2)</f>
        <v>0</v>
      </c>
      <c r="BL188" s="22" t="s">
        <v>115</v>
      </c>
      <c r="BM188" s="22" t="s">
        <v>375</v>
      </c>
    </row>
    <row r="189" spans="2:65" s="11" customFormat="1">
      <c r="B189" s="200"/>
      <c r="C189" s="201"/>
      <c r="D189" s="202" t="s">
        <v>124</v>
      </c>
      <c r="E189" s="203" t="s">
        <v>21</v>
      </c>
      <c r="F189" s="204" t="s">
        <v>376</v>
      </c>
      <c r="G189" s="201"/>
      <c r="H189" s="205" t="s">
        <v>21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124</v>
      </c>
      <c r="AU189" s="211" t="s">
        <v>81</v>
      </c>
      <c r="AV189" s="11" t="s">
        <v>79</v>
      </c>
      <c r="AW189" s="11" t="s">
        <v>35</v>
      </c>
      <c r="AX189" s="11" t="s">
        <v>71</v>
      </c>
      <c r="AY189" s="211" t="s">
        <v>116</v>
      </c>
    </row>
    <row r="190" spans="2:65" s="11" customFormat="1">
      <c r="B190" s="200"/>
      <c r="C190" s="201"/>
      <c r="D190" s="202" t="s">
        <v>124</v>
      </c>
      <c r="E190" s="203" t="s">
        <v>21</v>
      </c>
      <c r="F190" s="204" t="s">
        <v>362</v>
      </c>
      <c r="G190" s="201"/>
      <c r="H190" s="205" t="s">
        <v>21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124</v>
      </c>
      <c r="AU190" s="211" t="s">
        <v>81</v>
      </c>
      <c r="AV190" s="11" t="s">
        <v>79</v>
      </c>
      <c r="AW190" s="11" t="s">
        <v>35</v>
      </c>
      <c r="AX190" s="11" t="s">
        <v>71</v>
      </c>
      <c r="AY190" s="211" t="s">
        <v>116</v>
      </c>
    </row>
    <row r="191" spans="2:65" s="10" customFormat="1">
      <c r="B191" s="188"/>
      <c r="C191" s="189"/>
      <c r="D191" s="202" t="s">
        <v>124</v>
      </c>
      <c r="E191" s="212" t="s">
        <v>21</v>
      </c>
      <c r="F191" s="213" t="s">
        <v>371</v>
      </c>
      <c r="G191" s="189"/>
      <c r="H191" s="214">
        <v>3.6</v>
      </c>
      <c r="I191" s="194"/>
      <c r="J191" s="189"/>
      <c r="K191" s="189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124</v>
      </c>
      <c r="AU191" s="199" t="s">
        <v>81</v>
      </c>
      <c r="AV191" s="10" t="s">
        <v>81</v>
      </c>
      <c r="AW191" s="10" t="s">
        <v>35</v>
      </c>
      <c r="AX191" s="10" t="s">
        <v>79</v>
      </c>
      <c r="AY191" s="199" t="s">
        <v>116</v>
      </c>
    </row>
    <row r="192" spans="2:65" s="10" customFormat="1">
      <c r="B192" s="188"/>
      <c r="C192" s="189"/>
      <c r="D192" s="190" t="s">
        <v>124</v>
      </c>
      <c r="E192" s="189"/>
      <c r="F192" s="192" t="s">
        <v>377</v>
      </c>
      <c r="G192" s="189"/>
      <c r="H192" s="193">
        <v>3.7080000000000002</v>
      </c>
      <c r="I192" s="194"/>
      <c r="J192" s="189"/>
      <c r="K192" s="189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124</v>
      </c>
      <c r="AU192" s="199" t="s">
        <v>81</v>
      </c>
      <c r="AV192" s="10" t="s">
        <v>81</v>
      </c>
      <c r="AW192" s="10" t="s">
        <v>6</v>
      </c>
      <c r="AX192" s="10" t="s">
        <v>79</v>
      </c>
      <c r="AY192" s="199" t="s">
        <v>116</v>
      </c>
    </row>
    <row r="193" spans="2:65" s="1" customFormat="1" ht="22.5" customHeight="1">
      <c r="B193" s="39"/>
      <c r="C193" s="241" t="s">
        <v>378</v>
      </c>
      <c r="D193" s="241" t="s">
        <v>232</v>
      </c>
      <c r="E193" s="242" t="s">
        <v>379</v>
      </c>
      <c r="F193" s="243" t="s">
        <v>374</v>
      </c>
      <c r="G193" s="244" t="s">
        <v>182</v>
      </c>
      <c r="H193" s="245">
        <v>1.391</v>
      </c>
      <c r="I193" s="246"/>
      <c r="J193" s="247">
        <f>ROUND(I193*H193,2)</f>
        <v>0</v>
      </c>
      <c r="K193" s="243" t="s">
        <v>21</v>
      </c>
      <c r="L193" s="248"/>
      <c r="M193" s="249" t="s">
        <v>21</v>
      </c>
      <c r="N193" s="250" t="s">
        <v>42</v>
      </c>
      <c r="O193" s="40"/>
      <c r="P193" s="185">
        <f>O193*H193</f>
        <v>0</v>
      </c>
      <c r="Q193" s="185">
        <v>0.13500000000000001</v>
      </c>
      <c r="R193" s="185">
        <f>Q193*H193</f>
        <v>0.18778500000000001</v>
      </c>
      <c r="S193" s="185">
        <v>0</v>
      </c>
      <c r="T193" s="186">
        <f>S193*H193</f>
        <v>0</v>
      </c>
      <c r="AR193" s="22" t="s">
        <v>156</v>
      </c>
      <c r="AT193" s="22" t="s">
        <v>232</v>
      </c>
      <c r="AU193" s="22" t="s">
        <v>81</v>
      </c>
      <c r="AY193" s="22" t="s">
        <v>116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22" t="s">
        <v>79</v>
      </c>
      <c r="BK193" s="187">
        <f>ROUND(I193*H193,2)</f>
        <v>0</v>
      </c>
      <c r="BL193" s="22" t="s">
        <v>115</v>
      </c>
      <c r="BM193" s="22" t="s">
        <v>380</v>
      </c>
    </row>
    <row r="194" spans="2:65" s="11" customFormat="1">
      <c r="B194" s="200"/>
      <c r="C194" s="201"/>
      <c r="D194" s="202" t="s">
        <v>124</v>
      </c>
      <c r="E194" s="203" t="s">
        <v>21</v>
      </c>
      <c r="F194" s="204" t="s">
        <v>381</v>
      </c>
      <c r="G194" s="201"/>
      <c r="H194" s="205" t="s">
        <v>21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124</v>
      </c>
      <c r="AU194" s="211" t="s">
        <v>81</v>
      </c>
      <c r="AV194" s="11" t="s">
        <v>79</v>
      </c>
      <c r="AW194" s="11" t="s">
        <v>35</v>
      </c>
      <c r="AX194" s="11" t="s">
        <v>71</v>
      </c>
      <c r="AY194" s="211" t="s">
        <v>116</v>
      </c>
    </row>
    <row r="195" spans="2:65" s="11" customFormat="1">
      <c r="B195" s="200"/>
      <c r="C195" s="201"/>
      <c r="D195" s="202" t="s">
        <v>124</v>
      </c>
      <c r="E195" s="203" t="s">
        <v>21</v>
      </c>
      <c r="F195" s="204" t="s">
        <v>362</v>
      </c>
      <c r="G195" s="201"/>
      <c r="H195" s="205" t="s">
        <v>21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124</v>
      </c>
      <c r="AU195" s="211" t="s">
        <v>81</v>
      </c>
      <c r="AV195" s="11" t="s">
        <v>79</v>
      </c>
      <c r="AW195" s="11" t="s">
        <v>35</v>
      </c>
      <c r="AX195" s="11" t="s">
        <v>71</v>
      </c>
      <c r="AY195" s="211" t="s">
        <v>116</v>
      </c>
    </row>
    <row r="196" spans="2:65" s="10" customFormat="1">
      <c r="B196" s="188"/>
      <c r="C196" s="189"/>
      <c r="D196" s="202" t="s">
        <v>124</v>
      </c>
      <c r="E196" s="212" t="s">
        <v>21</v>
      </c>
      <c r="F196" s="213" t="s">
        <v>369</v>
      </c>
      <c r="G196" s="189"/>
      <c r="H196" s="214">
        <v>1.35</v>
      </c>
      <c r="I196" s="194"/>
      <c r="J196" s="189"/>
      <c r="K196" s="189"/>
      <c r="L196" s="195"/>
      <c r="M196" s="196"/>
      <c r="N196" s="197"/>
      <c r="O196" s="197"/>
      <c r="P196" s="197"/>
      <c r="Q196" s="197"/>
      <c r="R196" s="197"/>
      <c r="S196" s="197"/>
      <c r="T196" s="198"/>
      <c r="AT196" s="199" t="s">
        <v>124</v>
      </c>
      <c r="AU196" s="199" t="s">
        <v>81</v>
      </c>
      <c r="AV196" s="10" t="s">
        <v>81</v>
      </c>
      <c r="AW196" s="10" t="s">
        <v>35</v>
      </c>
      <c r="AX196" s="10" t="s">
        <v>79</v>
      </c>
      <c r="AY196" s="199" t="s">
        <v>116</v>
      </c>
    </row>
    <row r="197" spans="2:65" s="10" customFormat="1">
      <c r="B197" s="188"/>
      <c r="C197" s="189"/>
      <c r="D197" s="202" t="s">
        <v>124</v>
      </c>
      <c r="E197" s="189"/>
      <c r="F197" s="213" t="s">
        <v>382</v>
      </c>
      <c r="G197" s="189"/>
      <c r="H197" s="214">
        <v>1.391</v>
      </c>
      <c r="I197" s="194"/>
      <c r="J197" s="189"/>
      <c r="K197" s="189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124</v>
      </c>
      <c r="AU197" s="199" t="s">
        <v>81</v>
      </c>
      <c r="AV197" s="10" t="s">
        <v>81</v>
      </c>
      <c r="AW197" s="10" t="s">
        <v>6</v>
      </c>
      <c r="AX197" s="10" t="s">
        <v>79</v>
      </c>
      <c r="AY197" s="199" t="s">
        <v>116</v>
      </c>
    </row>
    <row r="198" spans="2:65" s="9" customFormat="1" ht="29.85" customHeight="1">
      <c r="B198" s="162"/>
      <c r="C198" s="163"/>
      <c r="D198" s="164" t="s">
        <v>70</v>
      </c>
      <c r="E198" s="228" t="s">
        <v>156</v>
      </c>
      <c r="F198" s="228" t="s">
        <v>383</v>
      </c>
      <c r="G198" s="163"/>
      <c r="H198" s="163"/>
      <c r="I198" s="166"/>
      <c r="J198" s="229">
        <f>BK198</f>
        <v>0</v>
      </c>
      <c r="K198" s="163"/>
      <c r="L198" s="168"/>
      <c r="M198" s="169"/>
      <c r="N198" s="170"/>
      <c r="O198" s="170"/>
      <c r="P198" s="171">
        <f>SUM(P199:P206)</f>
        <v>0</v>
      </c>
      <c r="Q198" s="170"/>
      <c r="R198" s="171">
        <f>SUM(R199:R206)</f>
        <v>8.2208000000000003E-2</v>
      </c>
      <c r="S198" s="170"/>
      <c r="T198" s="172">
        <f>SUM(T199:T206)</f>
        <v>0</v>
      </c>
      <c r="AR198" s="173" t="s">
        <v>79</v>
      </c>
      <c r="AT198" s="174" t="s">
        <v>70</v>
      </c>
      <c r="AU198" s="174" t="s">
        <v>79</v>
      </c>
      <c r="AY198" s="173" t="s">
        <v>116</v>
      </c>
      <c r="BK198" s="175">
        <f>SUM(BK199:BK206)</f>
        <v>0</v>
      </c>
    </row>
    <row r="199" spans="2:65" s="1" customFormat="1" ht="22.5" customHeight="1">
      <c r="B199" s="39"/>
      <c r="C199" s="176" t="s">
        <v>384</v>
      </c>
      <c r="D199" s="176" t="s">
        <v>117</v>
      </c>
      <c r="E199" s="177" t="s">
        <v>385</v>
      </c>
      <c r="F199" s="178" t="s">
        <v>386</v>
      </c>
      <c r="G199" s="179" t="s">
        <v>387</v>
      </c>
      <c r="H199" s="180">
        <v>15.4</v>
      </c>
      <c r="I199" s="181"/>
      <c r="J199" s="182">
        <f>ROUND(I199*H199,2)</f>
        <v>0</v>
      </c>
      <c r="K199" s="178" t="s">
        <v>183</v>
      </c>
      <c r="L199" s="59"/>
      <c r="M199" s="183" t="s">
        <v>21</v>
      </c>
      <c r="N199" s="184" t="s">
        <v>42</v>
      </c>
      <c r="O199" s="40"/>
      <c r="P199" s="185">
        <f>O199*H199</f>
        <v>0</v>
      </c>
      <c r="Q199" s="185">
        <v>2.0000000000000002E-5</v>
      </c>
      <c r="R199" s="185">
        <f>Q199*H199</f>
        <v>3.0800000000000001E-4</v>
      </c>
      <c r="S199" s="185">
        <v>0</v>
      </c>
      <c r="T199" s="186">
        <f>S199*H199</f>
        <v>0</v>
      </c>
      <c r="AR199" s="22" t="s">
        <v>115</v>
      </c>
      <c r="AT199" s="22" t="s">
        <v>117</v>
      </c>
      <c r="AU199" s="22" t="s">
        <v>81</v>
      </c>
      <c r="AY199" s="22" t="s">
        <v>116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22" t="s">
        <v>79</v>
      </c>
      <c r="BK199" s="187">
        <f>ROUND(I199*H199,2)</f>
        <v>0</v>
      </c>
      <c r="BL199" s="22" t="s">
        <v>115</v>
      </c>
      <c r="BM199" s="22" t="s">
        <v>388</v>
      </c>
    </row>
    <row r="200" spans="2:65" s="10" customFormat="1">
      <c r="B200" s="188"/>
      <c r="C200" s="189"/>
      <c r="D200" s="190" t="s">
        <v>124</v>
      </c>
      <c r="E200" s="191" t="s">
        <v>21</v>
      </c>
      <c r="F200" s="192" t="s">
        <v>389</v>
      </c>
      <c r="G200" s="189"/>
      <c r="H200" s="193">
        <v>15.4</v>
      </c>
      <c r="I200" s="194"/>
      <c r="J200" s="189"/>
      <c r="K200" s="189"/>
      <c r="L200" s="195"/>
      <c r="M200" s="196"/>
      <c r="N200" s="197"/>
      <c r="O200" s="197"/>
      <c r="P200" s="197"/>
      <c r="Q200" s="197"/>
      <c r="R200" s="197"/>
      <c r="S200" s="197"/>
      <c r="T200" s="198"/>
      <c r="AT200" s="199" t="s">
        <v>124</v>
      </c>
      <c r="AU200" s="199" t="s">
        <v>81</v>
      </c>
      <c r="AV200" s="10" t="s">
        <v>81</v>
      </c>
      <c r="AW200" s="10" t="s">
        <v>35</v>
      </c>
      <c r="AX200" s="10" t="s">
        <v>79</v>
      </c>
      <c r="AY200" s="199" t="s">
        <v>116</v>
      </c>
    </row>
    <row r="201" spans="2:65" s="1" customFormat="1" ht="22.5" customHeight="1">
      <c r="B201" s="39"/>
      <c r="C201" s="241" t="s">
        <v>390</v>
      </c>
      <c r="D201" s="241" t="s">
        <v>232</v>
      </c>
      <c r="E201" s="242" t="s">
        <v>391</v>
      </c>
      <c r="F201" s="243" t="s">
        <v>392</v>
      </c>
      <c r="G201" s="244" t="s">
        <v>393</v>
      </c>
      <c r="H201" s="245">
        <v>2</v>
      </c>
      <c r="I201" s="246"/>
      <c r="J201" s="247">
        <f>ROUND(I201*H201,2)</f>
        <v>0</v>
      </c>
      <c r="K201" s="243" t="s">
        <v>183</v>
      </c>
      <c r="L201" s="248"/>
      <c r="M201" s="249" t="s">
        <v>21</v>
      </c>
      <c r="N201" s="250" t="s">
        <v>42</v>
      </c>
      <c r="O201" s="40"/>
      <c r="P201" s="185">
        <f>O201*H201</f>
        <v>0</v>
      </c>
      <c r="Q201" s="185">
        <v>2.5600000000000001E-2</v>
      </c>
      <c r="R201" s="185">
        <f>Q201*H201</f>
        <v>5.1200000000000002E-2</v>
      </c>
      <c r="S201" s="185">
        <v>0</v>
      </c>
      <c r="T201" s="186">
        <f>S201*H201</f>
        <v>0</v>
      </c>
      <c r="AR201" s="22" t="s">
        <v>156</v>
      </c>
      <c r="AT201" s="22" t="s">
        <v>232</v>
      </c>
      <c r="AU201" s="22" t="s">
        <v>81</v>
      </c>
      <c r="AY201" s="22" t="s">
        <v>116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22" t="s">
        <v>79</v>
      </c>
      <c r="BK201" s="187">
        <f>ROUND(I201*H201,2)</f>
        <v>0</v>
      </c>
      <c r="BL201" s="22" t="s">
        <v>115</v>
      </c>
      <c r="BM201" s="22" t="s">
        <v>394</v>
      </c>
    </row>
    <row r="202" spans="2:65" s="10" customFormat="1">
      <c r="B202" s="188"/>
      <c r="C202" s="189"/>
      <c r="D202" s="202" t="s">
        <v>124</v>
      </c>
      <c r="E202" s="212" t="s">
        <v>21</v>
      </c>
      <c r="F202" s="213" t="s">
        <v>395</v>
      </c>
      <c r="G202" s="189"/>
      <c r="H202" s="214">
        <v>2</v>
      </c>
      <c r="I202" s="194"/>
      <c r="J202" s="189"/>
      <c r="K202" s="189"/>
      <c r="L202" s="195"/>
      <c r="M202" s="196"/>
      <c r="N202" s="197"/>
      <c r="O202" s="197"/>
      <c r="P202" s="197"/>
      <c r="Q202" s="197"/>
      <c r="R202" s="197"/>
      <c r="S202" s="197"/>
      <c r="T202" s="198"/>
      <c r="AT202" s="199" t="s">
        <v>124</v>
      </c>
      <c r="AU202" s="199" t="s">
        <v>81</v>
      </c>
      <c r="AV202" s="10" t="s">
        <v>81</v>
      </c>
      <c r="AW202" s="10" t="s">
        <v>35</v>
      </c>
      <c r="AX202" s="10" t="s">
        <v>79</v>
      </c>
      <c r="AY202" s="199" t="s">
        <v>116</v>
      </c>
    </row>
    <row r="203" spans="2:65" s="11" customFormat="1">
      <c r="B203" s="200"/>
      <c r="C203" s="201"/>
      <c r="D203" s="190" t="s">
        <v>124</v>
      </c>
      <c r="E203" s="251" t="s">
        <v>21</v>
      </c>
      <c r="F203" s="252" t="s">
        <v>396</v>
      </c>
      <c r="G203" s="201"/>
      <c r="H203" s="253" t="s">
        <v>21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124</v>
      </c>
      <c r="AU203" s="211" t="s">
        <v>81</v>
      </c>
      <c r="AV203" s="11" t="s">
        <v>79</v>
      </c>
      <c r="AW203" s="11" t="s">
        <v>35</v>
      </c>
      <c r="AX203" s="11" t="s">
        <v>71</v>
      </c>
      <c r="AY203" s="211" t="s">
        <v>116</v>
      </c>
    </row>
    <row r="204" spans="2:65" s="1" customFormat="1" ht="22.5" customHeight="1">
      <c r="B204" s="39"/>
      <c r="C204" s="241" t="s">
        <v>397</v>
      </c>
      <c r="D204" s="241" t="s">
        <v>232</v>
      </c>
      <c r="E204" s="242" t="s">
        <v>398</v>
      </c>
      <c r="F204" s="243" t="s">
        <v>399</v>
      </c>
      <c r="G204" s="244" t="s">
        <v>393</v>
      </c>
      <c r="H204" s="245">
        <v>1</v>
      </c>
      <c r="I204" s="246"/>
      <c r="J204" s="247">
        <f>ROUND(I204*H204,2)</f>
        <v>0</v>
      </c>
      <c r="K204" s="243" t="s">
        <v>183</v>
      </c>
      <c r="L204" s="248"/>
      <c r="M204" s="249" t="s">
        <v>21</v>
      </c>
      <c r="N204" s="250" t="s">
        <v>42</v>
      </c>
      <c r="O204" s="40"/>
      <c r="P204" s="185">
        <f>O204*H204</f>
        <v>0</v>
      </c>
      <c r="Q204" s="185">
        <v>3.0700000000000002E-2</v>
      </c>
      <c r="R204" s="185">
        <f>Q204*H204</f>
        <v>3.0700000000000002E-2</v>
      </c>
      <c r="S204" s="185">
        <v>0</v>
      </c>
      <c r="T204" s="186">
        <f>S204*H204</f>
        <v>0</v>
      </c>
      <c r="AR204" s="22" t="s">
        <v>156</v>
      </c>
      <c r="AT204" s="22" t="s">
        <v>232</v>
      </c>
      <c r="AU204" s="22" t="s">
        <v>81</v>
      </c>
      <c r="AY204" s="22" t="s">
        <v>116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22" t="s">
        <v>79</v>
      </c>
      <c r="BK204" s="187">
        <f>ROUND(I204*H204,2)</f>
        <v>0</v>
      </c>
      <c r="BL204" s="22" t="s">
        <v>115</v>
      </c>
      <c r="BM204" s="22" t="s">
        <v>400</v>
      </c>
    </row>
    <row r="205" spans="2:65" s="10" customFormat="1">
      <c r="B205" s="188"/>
      <c r="C205" s="189"/>
      <c r="D205" s="202" t="s">
        <v>124</v>
      </c>
      <c r="E205" s="212" t="s">
        <v>21</v>
      </c>
      <c r="F205" s="213" t="s">
        <v>401</v>
      </c>
      <c r="G205" s="189"/>
      <c r="H205" s="214">
        <v>1</v>
      </c>
      <c r="I205" s="194"/>
      <c r="J205" s="189"/>
      <c r="K205" s="189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124</v>
      </c>
      <c r="AU205" s="199" t="s">
        <v>81</v>
      </c>
      <c r="AV205" s="10" t="s">
        <v>81</v>
      </c>
      <c r="AW205" s="10" t="s">
        <v>35</v>
      </c>
      <c r="AX205" s="10" t="s">
        <v>79</v>
      </c>
      <c r="AY205" s="199" t="s">
        <v>116</v>
      </c>
    </row>
    <row r="206" spans="2:65" s="11" customFormat="1">
      <c r="B206" s="200"/>
      <c r="C206" s="201"/>
      <c r="D206" s="202" t="s">
        <v>124</v>
      </c>
      <c r="E206" s="203" t="s">
        <v>21</v>
      </c>
      <c r="F206" s="204" t="s">
        <v>396</v>
      </c>
      <c r="G206" s="201"/>
      <c r="H206" s="205" t="s">
        <v>21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124</v>
      </c>
      <c r="AU206" s="211" t="s">
        <v>81</v>
      </c>
      <c r="AV206" s="11" t="s">
        <v>79</v>
      </c>
      <c r="AW206" s="11" t="s">
        <v>35</v>
      </c>
      <c r="AX206" s="11" t="s">
        <v>71</v>
      </c>
      <c r="AY206" s="211" t="s">
        <v>116</v>
      </c>
    </row>
    <row r="207" spans="2:65" s="9" customFormat="1" ht="29.85" customHeight="1">
      <c r="B207" s="162"/>
      <c r="C207" s="163"/>
      <c r="D207" s="164" t="s">
        <v>70</v>
      </c>
      <c r="E207" s="228" t="s">
        <v>162</v>
      </c>
      <c r="F207" s="228" t="s">
        <v>402</v>
      </c>
      <c r="G207" s="163"/>
      <c r="H207" s="163"/>
      <c r="I207" s="166"/>
      <c r="J207" s="229">
        <f>BK207</f>
        <v>0</v>
      </c>
      <c r="K207" s="163"/>
      <c r="L207" s="168"/>
      <c r="M207" s="169"/>
      <c r="N207" s="170"/>
      <c r="O207" s="170"/>
      <c r="P207" s="171">
        <f>SUM(P208:P229)</f>
        <v>0</v>
      </c>
      <c r="Q207" s="170"/>
      <c r="R207" s="171">
        <f>SUM(R208:R229)</f>
        <v>4.5299000000000005</v>
      </c>
      <c r="S207" s="170"/>
      <c r="T207" s="172">
        <f>SUM(T208:T229)</f>
        <v>5.383</v>
      </c>
      <c r="AR207" s="173" t="s">
        <v>79</v>
      </c>
      <c r="AT207" s="174" t="s">
        <v>70</v>
      </c>
      <c r="AU207" s="174" t="s">
        <v>79</v>
      </c>
      <c r="AY207" s="173" t="s">
        <v>116</v>
      </c>
      <c r="BK207" s="175">
        <f>SUM(BK208:BK229)</f>
        <v>0</v>
      </c>
    </row>
    <row r="208" spans="2:65" s="1" customFormat="1" ht="22.5" customHeight="1">
      <c r="B208" s="39"/>
      <c r="C208" s="176" t="s">
        <v>403</v>
      </c>
      <c r="D208" s="176" t="s">
        <v>117</v>
      </c>
      <c r="E208" s="177" t="s">
        <v>404</v>
      </c>
      <c r="F208" s="178" t="s">
        <v>405</v>
      </c>
      <c r="G208" s="179" t="s">
        <v>393</v>
      </c>
      <c r="H208" s="180">
        <v>1</v>
      </c>
      <c r="I208" s="181"/>
      <c r="J208" s="182">
        <f>ROUND(I208*H208,2)</f>
        <v>0</v>
      </c>
      <c r="K208" s="178" t="s">
        <v>183</v>
      </c>
      <c r="L208" s="59"/>
      <c r="M208" s="183" t="s">
        <v>21</v>
      </c>
      <c r="N208" s="184" t="s">
        <v>42</v>
      </c>
      <c r="O208" s="40"/>
      <c r="P208" s="185">
        <f>O208*H208</f>
        <v>0</v>
      </c>
      <c r="Q208" s="185">
        <v>6.9999999999999999E-4</v>
      </c>
      <c r="R208" s="185">
        <f>Q208*H208</f>
        <v>6.9999999999999999E-4</v>
      </c>
      <c r="S208" s="185">
        <v>0</v>
      </c>
      <c r="T208" s="186">
        <f>S208*H208</f>
        <v>0</v>
      </c>
      <c r="AR208" s="22" t="s">
        <v>115</v>
      </c>
      <c r="AT208" s="22" t="s">
        <v>117</v>
      </c>
      <c r="AU208" s="22" t="s">
        <v>81</v>
      </c>
      <c r="AY208" s="22" t="s">
        <v>116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22" t="s">
        <v>79</v>
      </c>
      <c r="BK208" s="187">
        <f>ROUND(I208*H208,2)</f>
        <v>0</v>
      </c>
      <c r="BL208" s="22" t="s">
        <v>115</v>
      </c>
      <c r="BM208" s="22" t="s">
        <v>406</v>
      </c>
    </row>
    <row r="209" spans="2:65" s="10" customFormat="1">
      <c r="B209" s="188"/>
      <c r="C209" s="189"/>
      <c r="D209" s="190" t="s">
        <v>124</v>
      </c>
      <c r="E209" s="191" t="s">
        <v>21</v>
      </c>
      <c r="F209" s="192" t="s">
        <v>407</v>
      </c>
      <c r="G209" s="189"/>
      <c r="H209" s="193">
        <v>1</v>
      </c>
      <c r="I209" s="194"/>
      <c r="J209" s="189"/>
      <c r="K209" s="189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124</v>
      </c>
      <c r="AU209" s="199" t="s">
        <v>81</v>
      </c>
      <c r="AV209" s="10" t="s">
        <v>81</v>
      </c>
      <c r="AW209" s="10" t="s">
        <v>35</v>
      </c>
      <c r="AX209" s="10" t="s">
        <v>79</v>
      </c>
      <c r="AY209" s="199" t="s">
        <v>116</v>
      </c>
    </row>
    <row r="210" spans="2:65" s="1" customFormat="1" ht="22.5" customHeight="1">
      <c r="B210" s="39"/>
      <c r="C210" s="241" t="s">
        <v>408</v>
      </c>
      <c r="D210" s="241" t="s">
        <v>232</v>
      </c>
      <c r="E210" s="242" t="s">
        <v>409</v>
      </c>
      <c r="F210" s="243" t="s">
        <v>410</v>
      </c>
      <c r="G210" s="244" t="s">
        <v>393</v>
      </c>
      <c r="H210" s="245">
        <v>1</v>
      </c>
      <c r="I210" s="246"/>
      <c r="J210" s="247">
        <f>ROUND(I210*H210,2)</f>
        <v>0</v>
      </c>
      <c r="K210" s="243" t="s">
        <v>183</v>
      </c>
      <c r="L210" s="248"/>
      <c r="M210" s="249" t="s">
        <v>21</v>
      </c>
      <c r="N210" s="250" t="s">
        <v>42</v>
      </c>
      <c r="O210" s="40"/>
      <c r="P210" s="185">
        <f>O210*H210</f>
        <v>0</v>
      </c>
      <c r="Q210" s="185">
        <v>4.0000000000000001E-3</v>
      </c>
      <c r="R210" s="185">
        <f>Q210*H210</f>
        <v>4.0000000000000001E-3</v>
      </c>
      <c r="S210" s="185">
        <v>0</v>
      </c>
      <c r="T210" s="186">
        <f>S210*H210</f>
        <v>0</v>
      </c>
      <c r="AR210" s="22" t="s">
        <v>156</v>
      </c>
      <c r="AT210" s="22" t="s">
        <v>232</v>
      </c>
      <c r="AU210" s="22" t="s">
        <v>81</v>
      </c>
      <c r="AY210" s="22" t="s">
        <v>116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22" t="s">
        <v>79</v>
      </c>
      <c r="BK210" s="187">
        <f>ROUND(I210*H210,2)</f>
        <v>0</v>
      </c>
      <c r="BL210" s="22" t="s">
        <v>115</v>
      </c>
      <c r="BM210" s="22" t="s">
        <v>411</v>
      </c>
    </row>
    <row r="211" spans="2:65" s="10" customFormat="1">
      <c r="B211" s="188"/>
      <c r="C211" s="189"/>
      <c r="D211" s="190" t="s">
        <v>124</v>
      </c>
      <c r="E211" s="191" t="s">
        <v>21</v>
      </c>
      <c r="F211" s="192" t="s">
        <v>412</v>
      </c>
      <c r="G211" s="189"/>
      <c r="H211" s="193">
        <v>1</v>
      </c>
      <c r="I211" s="194"/>
      <c r="J211" s="189"/>
      <c r="K211" s="189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124</v>
      </c>
      <c r="AU211" s="199" t="s">
        <v>81</v>
      </c>
      <c r="AV211" s="10" t="s">
        <v>81</v>
      </c>
      <c r="AW211" s="10" t="s">
        <v>35</v>
      </c>
      <c r="AX211" s="10" t="s">
        <v>79</v>
      </c>
      <c r="AY211" s="199" t="s">
        <v>116</v>
      </c>
    </row>
    <row r="212" spans="2:65" s="1" customFormat="1" ht="22.5" customHeight="1">
      <c r="B212" s="39"/>
      <c r="C212" s="176" t="s">
        <v>413</v>
      </c>
      <c r="D212" s="176" t="s">
        <v>117</v>
      </c>
      <c r="E212" s="177" t="s">
        <v>414</v>
      </c>
      <c r="F212" s="178" t="s">
        <v>415</v>
      </c>
      <c r="G212" s="179" t="s">
        <v>393</v>
      </c>
      <c r="H212" s="180">
        <v>1</v>
      </c>
      <c r="I212" s="181"/>
      <c r="J212" s="182">
        <f>ROUND(I212*H212,2)</f>
        <v>0</v>
      </c>
      <c r="K212" s="178" t="s">
        <v>183</v>
      </c>
      <c r="L212" s="59"/>
      <c r="M212" s="183" t="s">
        <v>21</v>
      </c>
      <c r="N212" s="184" t="s">
        <v>42</v>
      </c>
      <c r="O212" s="40"/>
      <c r="P212" s="185">
        <f>O212*H212</f>
        <v>0</v>
      </c>
      <c r="Q212" s="185">
        <v>0.11241</v>
      </c>
      <c r="R212" s="185">
        <f>Q212*H212</f>
        <v>0.11241</v>
      </c>
      <c r="S212" s="185">
        <v>0</v>
      </c>
      <c r="T212" s="186">
        <f>S212*H212</f>
        <v>0</v>
      </c>
      <c r="AR212" s="22" t="s">
        <v>115</v>
      </c>
      <c r="AT212" s="22" t="s">
        <v>117</v>
      </c>
      <c r="AU212" s="22" t="s">
        <v>81</v>
      </c>
      <c r="AY212" s="22" t="s">
        <v>116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22" t="s">
        <v>79</v>
      </c>
      <c r="BK212" s="187">
        <f>ROUND(I212*H212,2)</f>
        <v>0</v>
      </c>
      <c r="BL212" s="22" t="s">
        <v>115</v>
      </c>
      <c r="BM212" s="22" t="s">
        <v>416</v>
      </c>
    </row>
    <row r="213" spans="2:65" s="10" customFormat="1">
      <c r="B213" s="188"/>
      <c r="C213" s="189"/>
      <c r="D213" s="190" t="s">
        <v>124</v>
      </c>
      <c r="E213" s="191" t="s">
        <v>21</v>
      </c>
      <c r="F213" s="192" t="s">
        <v>417</v>
      </c>
      <c r="G213" s="189"/>
      <c r="H213" s="193">
        <v>1</v>
      </c>
      <c r="I213" s="194"/>
      <c r="J213" s="189"/>
      <c r="K213" s="189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124</v>
      </c>
      <c r="AU213" s="199" t="s">
        <v>81</v>
      </c>
      <c r="AV213" s="10" t="s">
        <v>81</v>
      </c>
      <c r="AW213" s="10" t="s">
        <v>35</v>
      </c>
      <c r="AX213" s="10" t="s">
        <v>79</v>
      </c>
      <c r="AY213" s="199" t="s">
        <v>116</v>
      </c>
    </row>
    <row r="214" spans="2:65" s="1" customFormat="1" ht="22.5" customHeight="1">
      <c r="B214" s="39"/>
      <c r="C214" s="241" t="s">
        <v>418</v>
      </c>
      <c r="D214" s="241" t="s">
        <v>232</v>
      </c>
      <c r="E214" s="242" t="s">
        <v>419</v>
      </c>
      <c r="F214" s="243" t="s">
        <v>420</v>
      </c>
      <c r="G214" s="244" t="s">
        <v>393</v>
      </c>
      <c r="H214" s="245">
        <v>1</v>
      </c>
      <c r="I214" s="246"/>
      <c r="J214" s="247">
        <f>ROUND(I214*H214,2)</f>
        <v>0</v>
      </c>
      <c r="K214" s="243" t="s">
        <v>183</v>
      </c>
      <c r="L214" s="248"/>
      <c r="M214" s="249" t="s">
        <v>21</v>
      </c>
      <c r="N214" s="250" t="s">
        <v>42</v>
      </c>
      <c r="O214" s="40"/>
      <c r="P214" s="185">
        <f>O214*H214</f>
        <v>0</v>
      </c>
      <c r="Q214" s="185">
        <v>6.1000000000000004E-3</v>
      </c>
      <c r="R214" s="185">
        <f>Q214*H214</f>
        <v>6.1000000000000004E-3</v>
      </c>
      <c r="S214" s="185">
        <v>0</v>
      </c>
      <c r="T214" s="186">
        <f>S214*H214</f>
        <v>0</v>
      </c>
      <c r="AR214" s="22" t="s">
        <v>156</v>
      </c>
      <c r="AT214" s="22" t="s">
        <v>232</v>
      </c>
      <c r="AU214" s="22" t="s">
        <v>81</v>
      </c>
      <c r="AY214" s="22" t="s">
        <v>116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22" t="s">
        <v>79</v>
      </c>
      <c r="BK214" s="187">
        <f>ROUND(I214*H214,2)</f>
        <v>0</v>
      </c>
      <c r="BL214" s="22" t="s">
        <v>115</v>
      </c>
      <c r="BM214" s="22" t="s">
        <v>421</v>
      </c>
    </row>
    <row r="215" spans="2:65" s="10" customFormat="1">
      <c r="B215" s="188"/>
      <c r="C215" s="189"/>
      <c r="D215" s="190" t="s">
        <v>124</v>
      </c>
      <c r="E215" s="191" t="s">
        <v>21</v>
      </c>
      <c r="F215" s="192" t="s">
        <v>417</v>
      </c>
      <c r="G215" s="189"/>
      <c r="H215" s="193">
        <v>1</v>
      </c>
      <c r="I215" s="194"/>
      <c r="J215" s="189"/>
      <c r="K215" s="189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124</v>
      </c>
      <c r="AU215" s="199" t="s">
        <v>81</v>
      </c>
      <c r="AV215" s="10" t="s">
        <v>81</v>
      </c>
      <c r="AW215" s="10" t="s">
        <v>35</v>
      </c>
      <c r="AX215" s="10" t="s">
        <v>79</v>
      </c>
      <c r="AY215" s="199" t="s">
        <v>116</v>
      </c>
    </row>
    <row r="216" spans="2:65" s="1" customFormat="1" ht="22.5" customHeight="1">
      <c r="B216" s="39"/>
      <c r="C216" s="176" t="s">
        <v>422</v>
      </c>
      <c r="D216" s="176" t="s">
        <v>117</v>
      </c>
      <c r="E216" s="177" t="s">
        <v>423</v>
      </c>
      <c r="F216" s="178" t="s">
        <v>424</v>
      </c>
      <c r="G216" s="179" t="s">
        <v>387</v>
      </c>
      <c r="H216" s="180">
        <v>15</v>
      </c>
      <c r="I216" s="181"/>
      <c r="J216" s="182">
        <f>ROUND(I216*H216,2)</f>
        <v>0</v>
      </c>
      <c r="K216" s="178" t="s">
        <v>183</v>
      </c>
      <c r="L216" s="59"/>
      <c r="M216" s="183" t="s">
        <v>21</v>
      </c>
      <c r="N216" s="184" t="s">
        <v>42</v>
      </c>
      <c r="O216" s="40"/>
      <c r="P216" s="185">
        <f>O216*H216</f>
        <v>0</v>
      </c>
      <c r="Q216" s="185">
        <v>0.16849</v>
      </c>
      <c r="R216" s="185">
        <f>Q216*H216</f>
        <v>2.5273500000000002</v>
      </c>
      <c r="S216" s="185">
        <v>0</v>
      </c>
      <c r="T216" s="186">
        <f>S216*H216</f>
        <v>0</v>
      </c>
      <c r="AR216" s="22" t="s">
        <v>115</v>
      </c>
      <c r="AT216" s="22" t="s">
        <v>117</v>
      </c>
      <c r="AU216" s="22" t="s">
        <v>81</v>
      </c>
      <c r="AY216" s="22" t="s">
        <v>116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22" t="s">
        <v>79</v>
      </c>
      <c r="BK216" s="187">
        <f>ROUND(I216*H216,2)</f>
        <v>0</v>
      </c>
      <c r="BL216" s="22" t="s">
        <v>115</v>
      </c>
      <c r="BM216" s="22" t="s">
        <v>425</v>
      </c>
    </row>
    <row r="217" spans="2:65" s="11" customFormat="1">
      <c r="B217" s="200"/>
      <c r="C217" s="201"/>
      <c r="D217" s="202" t="s">
        <v>124</v>
      </c>
      <c r="E217" s="203" t="s">
        <v>21</v>
      </c>
      <c r="F217" s="204" t="s">
        <v>426</v>
      </c>
      <c r="G217" s="201"/>
      <c r="H217" s="205" t="s">
        <v>21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124</v>
      </c>
      <c r="AU217" s="211" t="s">
        <v>81</v>
      </c>
      <c r="AV217" s="11" t="s">
        <v>79</v>
      </c>
      <c r="AW217" s="11" t="s">
        <v>35</v>
      </c>
      <c r="AX217" s="11" t="s">
        <v>71</v>
      </c>
      <c r="AY217" s="211" t="s">
        <v>116</v>
      </c>
    </row>
    <row r="218" spans="2:65" s="10" customFormat="1">
      <c r="B218" s="188"/>
      <c r="C218" s="189"/>
      <c r="D218" s="190" t="s">
        <v>124</v>
      </c>
      <c r="E218" s="191" t="s">
        <v>21</v>
      </c>
      <c r="F218" s="192" t="s">
        <v>427</v>
      </c>
      <c r="G218" s="189"/>
      <c r="H218" s="193">
        <v>15</v>
      </c>
      <c r="I218" s="194"/>
      <c r="J218" s="189"/>
      <c r="K218" s="189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124</v>
      </c>
      <c r="AU218" s="199" t="s">
        <v>81</v>
      </c>
      <c r="AV218" s="10" t="s">
        <v>81</v>
      </c>
      <c r="AW218" s="10" t="s">
        <v>35</v>
      </c>
      <c r="AX218" s="10" t="s">
        <v>79</v>
      </c>
      <c r="AY218" s="199" t="s">
        <v>116</v>
      </c>
    </row>
    <row r="219" spans="2:65" s="1" customFormat="1" ht="22.5" customHeight="1">
      <c r="B219" s="39"/>
      <c r="C219" s="241" t="s">
        <v>428</v>
      </c>
      <c r="D219" s="241" t="s">
        <v>232</v>
      </c>
      <c r="E219" s="242" t="s">
        <v>429</v>
      </c>
      <c r="F219" s="243" t="s">
        <v>430</v>
      </c>
      <c r="G219" s="244" t="s">
        <v>387</v>
      </c>
      <c r="H219" s="245">
        <v>15</v>
      </c>
      <c r="I219" s="246"/>
      <c r="J219" s="247">
        <f>ROUND(I219*H219,2)</f>
        <v>0</v>
      </c>
      <c r="K219" s="243" t="s">
        <v>183</v>
      </c>
      <c r="L219" s="248"/>
      <c r="M219" s="249" t="s">
        <v>21</v>
      </c>
      <c r="N219" s="250" t="s">
        <v>42</v>
      </c>
      <c r="O219" s="40"/>
      <c r="P219" s="185">
        <f>O219*H219</f>
        <v>0</v>
      </c>
      <c r="Q219" s="185">
        <v>0.125</v>
      </c>
      <c r="R219" s="185">
        <f>Q219*H219</f>
        <v>1.875</v>
      </c>
      <c r="S219" s="185">
        <v>0</v>
      </c>
      <c r="T219" s="186">
        <f>S219*H219</f>
        <v>0</v>
      </c>
      <c r="AR219" s="22" t="s">
        <v>156</v>
      </c>
      <c r="AT219" s="22" t="s">
        <v>232</v>
      </c>
      <c r="AU219" s="22" t="s">
        <v>81</v>
      </c>
      <c r="AY219" s="22" t="s">
        <v>116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22" t="s">
        <v>79</v>
      </c>
      <c r="BK219" s="187">
        <f>ROUND(I219*H219,2)</f>
        <v>0</v>
      </c>
      <c r="BL219" s="22" t="s">
        <v>115</v>
      </c>
      <c r="BM219" s="22" t="s">
        <v>431</v>
      </c>
    </row>
    <row r="220" spans="2:65" s="1" customFormat="1" ht="27">
      <c r="B220" s="39"/>
      <c r="C220" s="61"/>
      <c r="D220" s="202" t="s">
        <v>432</v>
      </c>
      <c r="E220" s="61"/>
      <c r="F220" s="254" t="s">
        <v>433</v>
      </c>
      <c r="G220" s="61"/>
      <c r="H220" s="61"/>
      <c r="I220" s="149"/>
      <c r="J220" s="61"/>
      <c r="K220" s="61"/>
      <c r="L220" s="59"/>
      <c r="M220" s="255"/>
      <c r="N220" s="40"/>
      <c r="O220" s="40"/>
      <c r="P220" s="40"/>
      <c r="Q220" s="40"/>
      <c r="R220" s="40"/>
      <c r="S220" s="40"/>
      <c r="T220" s="76"/>
      <c r="AT220" s="22" t="s">
        <v>432</v>
      </c>
      <c r="AU220" s="22" t="s">
        <v>81</v>
      </c>
    </row>
    <row r="221" spans="2:65" s="10" customFormat="1">
      <c r="B221" s="188"/>
      <c r="C221" s="189"/>
      <c r="D221" s="190" t="s">
        <v>124</v>
      </c>
      <c r="E221" s="191" t="s">
        <v>21</v>
      </c>
      <c r="F221" s="192" t="s">
        <v>434</v>
      </c>
      <c r="G221" s="189"/>
      <c r="H221" s="193">
        <v>15</v>
      </c>
      <c r="I221" s="194"/>
      <c r="J221" s="189"/>
      <c r="K221" s="189"/>
      <c r="L221" s="195"/>
      <c r="M221" s="196"/>
      <c r="N221" s="197"/>
      <c r="O221" s="197"/>
      <c r="P221" s="197"/>
      <c r="Q221" s="197"/>
      <c r="R221" s="197"/>
      <c r="S221" s="197"/>
      <c r="T221" s="198"/>
      <c r="AT221" s="199" t="s">
        <v>124</v>
      </c>
      <c r="AU221" s="199" t="s">
        <v>81</v>
      </c>
      <c r="AV221" s="10" t="s">
        <v>81</v>
      </c>
      <c r="AW221" s="10" t="s">
        <v>35</v>
      </c>
      <c r="AX221" s="10" t="s">
        <v>79</v>
      </c>
      <c r="AY221" s="199" t="s">
        <v>116</v>
      </c>
    </row>
    <row r="222" spans="2:65" s="1" customFormat="1" ht="31.5" customHeight="1">
      <c r="B222" s="39"/>
      <c r="C222" s="176" t="s">
        <v>435</v>
      </c>
      <c r="D222" s="176" t="s">
        <v>117</v>
      </c>
      <c r="E222" s="177" t="s">
        <v>436</v>
      </c>
      <c r="F222" s="178" t="s">
        <v>437</v>
      </c>
      <c r="G222" s="179" t="s">
        <v>387</v>
      </c>
      <c r="H222" s="180">
        <v>15.5</v>
      </c>
      <c r="I222" s="181"/>
      <c r="J222" s="182">
        <f>ROUND(I222*H222,2)</f>
        <v>0</v>
      </c>
      <c r="K222" s="178" t="s">
        <v>183</v>
      </c>
      <c r="L222" s="59"/>
      <c r="M222" s="183" t="s">
        <v>21</v>
      </c>
      <c r="N222" s="184" t="s">
        <v>42</v>
      </c>
      <c r="O222" s="40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AR222" s="22" t="s">
        <v>115</v>
      </c>
      <c r="AT222" s="22" t="s">
        <v>117</v>
      </c>
      <c r="AU222" s="22" t="s">
        <v>81</v>
      </c>
      <c r="AY222" s="22" t="s">
        <v>116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22" t="s">
        <v>79</v>
      </c>
      <c r="BK222" s="187">
        <f>ROUND(I222*H222,2)</f>
        <v>0</v>
      </c>
      <c r="BL222" s="22" t="s">
        <v>115</v>
      </c>
      <c r="BM222" s="22" t="s">
        <v>438</v>
      </c>
    </row>
    <row r="223" spans="2:65" s="10" customFormat="1">
      <c r="B223" s="188"/>
      <c r="C223" s="189"/>
      <c r="D223" s="190" t="s">
        <v>124</v>
      </c>
      <c r="E223" s="191" t="s">
        <v>21</v>
      </c>
      <c r="F223" s="192" t="s">
        <v>439</v>
      </c>
      <c r="G223" s="189"/>
      <c r="H223" s="193">
        <v>15.5</v>
      </c>
      <c r="I223" s="194"/>
      <c r="J223" s="189"/>
      <c r="K223" s="189"/>
      <c r="L223" s="195"/>
      <c r="M223" s="196"/>
      <c r="N223" s="197"/>
      <c r="O223" s="197"/>
      <c r="P223" s="197"/>
      <c r="Q223" s="197"/>
      <c r="R223" s="197"/>
      <c r="S223" s="197"/>
      <c r="T223" s="198"/>
      <c r="AT223" s="199" t="s">
        <v>124</v>
      </c>
      <c r="AU223" s="199" t="s">
        <v>81</v>
      </c>
      <c r="AV223" s="10" t="s">
        <v>81</v>
      </c>
      <c r="AW223" s="10" t="s">
        <v>35</v>
      </c>
      <c r="AX223" s="10" t="s">
        <v>79</v>
      </c>
      <c r="AY223" s="199" t="s">
        <v>116</v>
      </c>
    </row>
    <row r="224" spans="2:65" s="1" customFormat="1" ht="22.5" customHeight="1">
      <c r="B224" s="39"/>
      <c r="C224" s="176" t="s">
        <v>440</v>
      </c>
      <c r="D224" s="176" t="s">
        <v>117</v>
      </c>
      <c r="E224" s="177" t="s">
        <v>441</v>
      </c>
      <c r="F224" s="178" t="s">
        <v>442</v>
      </c>
      <c r="G224" s="179" t="s">
        <v>387</v>
      </c>
      <c r="H224" s="180">
        <v>15.5</v>
      </c>
      <c r="I224" s="181"/>
      <c r="J224" s="182">
        <f>ROUND(I224*H224,2)</f>
        <v>0</v>
      </c>
      <c r="K224" s="178" t="s">
        <v>183</v>
      </c>
      <c r="L224" s="59"/>
      <c r="M224" s="183" t="s">
        <v>21</v>
      </c>
      <c r="N224" s="184" t="s">
        <v>42</v>
      </c>
      <c r="O224" s="40"/>
      <c r="P224" s="185">
        <f>O224*H224</f>
        <v>0</v>
      </c>
      <c r="Q224" s="185">
        <v>2.7999999999999998E-4</v>
      </c>
      <c r="R224" s="185">
        <f>Q224*H224</f>
        <v>4.3399999999999992E-3</v>
      </c>
      <c r="S224" s="185">
        <v>0</v>
      </c>
      <c r="T224" s="186">
        <f>S224*H224</f>
        <v>0</v>
      </c>
      <c r="AR224" s="22" t="s">
        <v>115</v>
      </c>
      <c r="AT224" s="22" t="s">
        <v>117</v>
      </c>
      <c r="AU224" s="22" t="s">
        <v>81</v>
      </c>
      <c r="AY224" s="22" t="s">
        <v>116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22" t="s">
        <v>79</v>
      </c>
      <c r="BK224" s="187">
        <f>ROUND(I224*H224,2)</f>
        <v>0</v>
      </c>
      <c r="BL224" s="22" t="s">
        <v>115</v>
      </c>
      <c r="BM224" s="22" t="s">
        <v>443</v>
      </c>
    </row>
    <row r="225" spans="2:65" s="10" customFormat="1">
      <c r="B225" s="188"/>
      <c r="C225" s="189"/>
      <c r="D225" s="190" t="s">
        <v>124</v>
      </c>
      <c r="E225" s="191" t="s">
        <v>21</v>
      </c>
      <c r="F225" s="192" t="s">
        <v>439</v>
      </c>
      <c r="G225" s="189"/>
      <c r="H225" s="193">
        <v>15.5</v>
      </c>
      <c r="I225" s="194"/>
      <c r="J225" s="189"/>
      <c r="K225" s="189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124</v>
      </c>
      <c r="AU225" s="199" t="s">
        <v>81</v>
      </c>
      <c r="AV225" s="10" t="s">
        <v>81</v>
      </c>
      <c r="AW225" s="10" t="s">
        <v>35</v>
      </c>
      <c r="AX225" s="10" t="s">
        <v>79</v>
      </c>
      <c r="AY225" s="199" t="s">
        <v>116</v>
      </c>
    </row>
    <row r="226" spans="2:65" s="1" customFormat="1" ht="22.5" customHeight="1">
      <c r="B226" s="39"/>
      <c r="C226" s="176" t="s">
        <v>444</v>
      </c>
      <c r="D226" s="176" t="s">
        <v>117</v>
      </c>
      <c r="E226" s="177" t="s">
        <v>445</v>
      </c>
      <c r="F226" s="178" t="s">
        <v>446</v>
      </c>
      <c r="G226" s="179" t="s">
        <v>387</v>
      </c>
      <c r="H226" s="180">
        <v>15.5</v>
      </c>
      <c r="I226" s="181"/>
      <c r="J226" s="182">
        <f>ROUND(I226*H226,2)</f>
        <v>0</v>
      </c>
      <c r="K226" s="178" t="s">
        <v>183</v>
      </c>
      <c r="L226" s="59"/>
      <c r="M226" s="183" t="s">
        <v>21</v>
      </c>
      <c r="N226" s="184" t="s">
        <v>42</v>
      </c>
      <c r="O226" s="40"/>
      <c r="P226" s="185">
        <f>O226*H226</f>
        <v>0</v>
      </c>
      <c r="Q226" s="185">
        <v>0</v>
      </c>
      <c r="R226" s="185">
        <f>Q226*H226</f>
        <v>0</v>
      </c>
      <c r="S226" s="185">
        <v>0</v>
      </c>
      <c r="T226" s="186">
        <f>S226*H226</f>
        <v>0</v>
      </c>
      <c r="AR226" s="22" t="s">
        <v>115</v>
      </c>
      <c r="AT226" s="22" t="s">
        <v>117</v>
      </c>
      <c r="AU226" s="22" t="s">
        <v>81</v>
      </c>
      <c r="AY226" s="22" t="s">
        <v>116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22" t="s">
        <v>79</v>
      </c>
      <c r="BK226" s="187">
        <f>ROUND(I226*H226,2)</f>
        <v>0</v>
      </c>
      <c r="BL226" s="22" t="s">
        <v>115</v>
      </c>
      <c r="BM226" s="22" t="s">
        <v>447</v>
      </c>
    </row>
    <row r="227" spans="2:65" s="10" customFormat="1">
      <c r="B227" s="188"/>
      <c r="C227" s="189"/>
      <c r="D227" s="190" t="s">
        <v>124</v>
      </c>
      <c r="E227" s="191" t="s">
        <v>21</v>
      </c>
      <c r="F227" s="192" t="s">
        <v>448</v>
      </c>
      <c r="G227" s="189"/>
      <c r="H227" s="193">
        <v>15.5</v>
      </c>
      <c r="I227" s="194"/>
      <c r="J227" s="189"/>
      <c r="K227" s="189"/>
      <c r="L227" s="195"/>
      <c r="M227" s="196"/>
      <c r="N227" s="197"/>
      <c r="O227" s="197"/>
      <c r="P227" s="197"/>
      <c r="Q227" s="197"/>
      <c r="R227" s="197"/>
      <c r="S227" s="197"/>
      <c r="T227" s="198"/>
      <c r="AT227" s="199" t="s">
        <v>124</v>
      </c>
      <c r="AU227" s="199" t="s">
        <v>81</v>
      </c>
      <c r="AV227" s="10" t="s">
        <v>81</v>
      </c>
      <c r="AW227" s="10" t="s">
        <v>35</v>
      </c>
      <c r="AX227" s="10" t="s">
        <v>79</v>
      </c>
      <c r="AY227" s="199" t="s">
        <v>116</v>
      </c>
    </row>
    <row r="228" spans="2:65" s="1" customFormat="1" ht="22.5" customHeight="1">
      <c r="B228" s="39"/>
      <c r="C228" s="176" t="s">
        <v>449</v>
      </c>
      <c r="D228" s="176" t="s">
        <v>117</v>
      </c>
      <c r="E228" s="177" t="s">
        <v>450</v>
      </c>
      <c r="F228" s="178" t="s">
        <v>451</v>
      </c>
      <c r="G228" s="179" t="s">
        <v>387</v>
      </c>
      <c r="H228" s="180">
        <v>15.38</v>
      </c>
      <c r="I228" s="181"/>
      <c r="J228" s="182">
        <f>ROUND(I228*H228,2)</f>
        <v>0</v>
      </c>
      <c r="K228" s="178" t="s">
        <v>183</v>
      </c>
      <c r="L228" s="59"/>
      <c r="M228" s="183" t="s">
        <v>21</v>
      </c>
      <c r="N228" s="184" t="s">
        <v>42</v>
      </c>
      <c r="O228" s="40"/>
      <c r="P228" s="185">
        <f>O228*H228</f>
        <v>0</v>
      </c>
      <c r="Q228" s="185">
        <v>0</v>
      </c>
      <c r="R228" s="185">
        <f>Q228*H228</f>
        <v>0</v>
      </c>
      <c r="S228" s="185">
        <v>0.35</v>
      </c>
      <c r="T228" s="186">
        <f>S228*H228</f>
        <v>5.383</v>
      </c>
      <c r="AR228" s="22" t="s">
        <v>115</v>
      </c>
      <c r="AT228" s="22" t="s">
        <v>117</v>
      </c>
      <c r="AU228" s="22" t="s">
        <v>81</v>
      </c>
      <c r="AY228" s="22" t="s">
        <v>116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22" t="s">
        <v>79</v>
      </c>
      <c r="BK228" s="187">
        <f>ROUND(I228*H228,2)</f>
        <v>0</v>
      </c>
      <c r="BL228" s="22" t="s">
        <v>115</v>
      </c>
      <c r="BM228" s="22" t="s">
        <v>452</v>
      </c>
    </row>
    <row r="229" spans="2:65" s="10" customFormat="1">
      <c r="B229" s="188"/>
      <c r="C229" s="189"/>
      <c r="D229" s="202" t="s">
        <v>124</v>
      </c>
      <c r="E229" s="212" t="s">
        <v>21</v>
      </c>
      <c r="F229" s="213" t="s">
        <v>453</v>
      </c>
      <c r="G229" s="189"/>
      <c r="H229" s="214">
        <v>15.38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124</v>
      </c>
      <c r="AU229" s="199" t="s">
        <v>81</v>
      </c>
      <c r="AV229" s="10" t="s">
        <v>81</v>
      </c>
      <c r="AW229" s="10" t="s">
        <v>35</v>
      </c>
      <c r="AX229" s="10" t="s">
        <v>79</v>
      </c>
      <c r="AY229" s="199" t="s">
        <v>116</v>
      </c>
    </row>
    <row r="230" spans="2:65" s="9" customFormat="1" ht="29.85" customHeight="1">
      <c r="B230" s="162"/>
      <c r="C230" s="163"/>
      <c r="D230" s="164" t="s">
        <v>70</v>
      </c>
      <c r="E230" s="228" t="s">
        <v>454</v>
      </c>
      <c r="F230" s="228" t="s">
        <v>455</v>
      </c>
      <c r="G230" s="163"/>
      <c r="H230" s="163"/>
      <c r="I230" s="166"/>
      <c r="J230" s="229">
        <f>BK230</f>
        <v>0</v>
      </c>
      <c r="K230" s="163"/>
      <c r="L230" s="168"/>
      <c r="M230" s="169"/>
      <c r="N230" s="170"/>
      <c r="O230" s="170"/>
      <c r="P230" s="171">
        <f>SUM(P231:P244)</f>
        <v>0</v>
      </c>
      <c r="Q230" s="170"/>
      <c r="R230" s="171">
        <f>SUM(R231:R244)</f>
        <v>0</v>
      </c>
      <c r="S230" s="170"/>
      <c r="T230" s="172">
        <f>SUM(T231:T244)</f>
        <v>0</v>
      </c>
      <c r="AR230" s="173" t="s">
        <v>79</v>
      </c>
      <c r="AT230" s="174" t="s">
        <v>70</v>
      </c>
      <c r="AU230" s="174" t="s">
        <v>79</v>
      </c>
      <c r="AY230" s="173" t="s">
        <v>116</v>
      </c>
      <c r="BK230" s="175">
        <f>SUM(BK231:BK244)</f>
        <v>0</v>
      </c>
    </row>
    <row r="231" spans="2:65" s="1" customFormat="1" ht="22.5" customHeight="1">
      <c r="B231" s="39"/>
      <c r="C231" s="176" t="s">
        <v>456</v>
      </c>
      <c r="D231" s="176" t="s">
        <v>117</v>
      </c>
      <c r="E231" s="177" t="s">
        <v>457</v>
      </c>
      <c r="F231" s="178" t="s">
        <v>458</v>
      </c>
      <c r="G231" s="179" t="s">
        <v>208</v>
      </c>
      <c r="H231" s="180">
        <v>0.38600000000000001</v>
      </c>
      <c r="I231" s="181"/>
      <c r="J231" s="182">
        <f>ROUND(I231*H231,2)</f>
        <v>0</v>
      </c>
      <c r="K231" s="178" t="s">
        <v>183</v>
      </c>
      <c r="L231" s="59"/>
      <c r="M231" s="183" t="s">
        <v>21</v>
      </c>
      <c r="N231" s="184" t="s">
        <v>42</v>
      </c>
      <c r="O231" s="40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AR231" s="22" t="s">
        <v>115</v>
      </c>
      <c r="AT231" s="22" t="s">
        <v>117</v>
      </c>
      <c r="AU231" s="22" t="s">
        <v>81</v>
      </c>
      <c r="AY231" s="22" t="s">
        <v>116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22" t="s">
        <v>79</v>
      </c>
      <c r="BK231" s="187">
        <f>ROUND(I231*H231,2)</f>
        <v>0</v>
      </c>
      <c r="BL231" s="22" t="s">
        <v>115</v>
      </c>
      <c r="BM231" s="22" t="s">
        <v>459</v>
      </c>
    </row>
    <row r="232" spans="2:65" s="11" customFormat="1">
      <c r="B232" s="200"/>
      <c r="C232" s="201"/>
      <c r="D232" s="202" t="s">
        <v>124</v>
      </c>
      <c r="E232" s="203" t="s">
        <v>21</v>
      </c>
      <c r="F232" s="204" t="s">
        <v>460</v>
      </c>
      <c r="G232" s="201"/>
      <c r="H232" s="205" t="s">
        <v>21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124</v>
      </c>
      <c r="AU232" s="211" t="s">
        <v>81</v>
      </c>
      <c r="AV232" s="11" t="s">
        <v>79</v>
      </c>
      <c r="AW232" s="11" t="s">
        <v>35</v>
      </c>
      <c r="AX232" s="11" t="s">
        <v>71</v>
      </c>
      <c r="AY232" s="211" t="s">
        <v>116</v>
      </c>
    </row>
    <row r="233" spans="2:65" s="10" customFormat="1">
      <c r="B233" s="188"/>
      <c r="C233" s="189"/>
      <c r="D233" s="190" t="s">
        <v>124</v>
      </c>
      <c r="E233" s="191" t="s">
        <v>21</v>
      </c>
      <c r="F233" s="192" t="s">
        <v>461</v>
      </c>
      <c r="G233" s="189"/>
      <c r="H233" s="193">
        <v>0.38600000000000001</v>
      </c>
      <c r="I233" s="194"/>
      <c r="J233" s="189"/>
      <c r="K233" s="189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124</v>
      </c>
      <c r="AU233" s="199" t="s">
        <v>81</v>
      </c>
      <c r="AV233" s="10" t="s">
        <v>81</v>
      </c>
      <c r="AW233" s="10" t="s">
        <v>35</v>
      </c>
      <c r="AX233" s="10" t="s">
        <v>79</v>
      </c>
      <c r="AY233" s="199" t="s">
        <v>116</v>
      </c>
    </row>
    <row r="234" spans="2:65" s="1" customFormat="1" ht="22.5" customHeight="1">
      <c r="B234" s="39"/>
      <c r="C234" s="176" t="s">
        <v>462</v>
      </c>
      <c r="D234" s="176" t="s">
        <v>117</v>
      </c>
      <c r="E234" s="177" t="s">
        <v>463</v>
      </c>
      <c r="F234" s="178" t="s">
        <v>464</v>
      </c>
      <c r="G234" s="179" t="s">
        <v>208</v>
      </c>
      <c r="H234" s="180">
        <v>1.93</v>
      </c>
      <c r="I234" s="181"/>
      <c r="J234" s="182">
        <f>ROUND(I234*H234,2)</f>
        <v>0</v>
      </c>
      <c r="K234" s="178" t="s">
        <v>183</v>
      </c>
      <c r="L234" s="59"/>
      <c r="M234" s="183" t="s">
        <v>21</v>
      </c>
      <c r="N234" s="184" t="s">
        <v>42</v>
      </c>
      <c r="O234" s="40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AR234" s="22" t="s">
        <v>115</v>
      </c>
      <c r="AT234" s="22" t="s">
        <v>117</v>
      </c>
      <c r="AU234" s="22" t="s">
        <v>81</v>
      </c>
      <c r="AY234" s="22" t="s">
        <v>116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22" t="s">
        <v>79</v>
      </c>
      <c r="BK234" s="187">
        <f>ROUND(I234*H234,2)</f>
        <v>0</v>
      </c>
      <c r="BL234" s="22" t="s">
        <v>115</v>
      </c>
      <c r="BM234" s="22" t="s">
        <v>465</v>
      </c>
    </row>
    <row r="235" spans="2:65" s="11" customFormat="1">
      <c r="B235" s="200"/>
      <c r="C235" s="201"/>
      <c r="D235" s="202" t="s">
        <v>124</v>
      </c>
      <c r="E235" s="203" t="s">
        <v>21</v>
      </c>
      <c r="F235" s="204" t="s">
        <v>460</v>
      </c>
      <c r="G235" s="201"/>
      <c r="H235" s="205" t="s">
        <v>21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124</v>
      </c>
      <c r="AU235" s="211" t="s">
        <v>81</v>
      </c>
      <c r="AV235" s="11" t="s">
        <v>79</v>
      </c>
      <c r="AW235" s="11" t="s">
        <v>35</v>
      </c>
      <c r="AX235" s="11" t="s">
        <v>71</v>
      </c>
      <c r="AY235" s="211" t="s">
        <v>116</v>
      </c>
    </row>
    <row r="236" spans="2:65" s="10" customFormat="1">
      <c r="B236" s="188"/>
      <c r="C236" s="189"/>
      <c r="D236" s="190" t="s">
        <v>124</v>
      </c>
      <c r="E236" s="191" t="s">
        <v>21</v>
      </c>
      <c r="F236" s="192" t="s">
        <v>466</v>
      </c>
      <c r="G236" s="189"/>
      <c r="H236" s="193">
        <v>1.93</v>
      </c>
      <c r="I236" s="194"/>
      <c r="J236" s="189"/>
      <c r="K236" s="189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124</v>
      </c>
      <c r="AU236" s="199" t="s">
        <v>81</v>
      </c>
      <c r="AV236" s="10" t="s">
        <v>81</v>
      </c>
      <c r="AW236" s="10" t="s">
        <v>35</v>
      </c>
      <c r="AX236" s="10" t="s">
        <v>79</v>
      </c>
      <c r="AY236" s="199" t="s">
        <v>116</v>
      </c>
    </row>
    <row r="237" spans="2:65" s="1" customFormat="1" ht="22.5" customHeight="1">
      <c r="B237" s="39"/>
      <c r="C237" s="176" t="s">
        <v>467</v>
      </c>
      <c r="D237" s="176" t="s">
        <v>117</v>
      </c>
      <c r="E237" s="177" t="s">
        <v>468</v>
      </c>
      <c r="F237" s="178" t="s">
        <v>469</v>
      </c>
      <c r="G237" s="179" t="s">
        <v>208</v>
      </c>
      <c r="H237" s="180">
        <v>5.383</v>
      </c>
      <c r="I237" s="181"/>
      <c r="J237" s="182">
        <f>ROUND(I237*H237,2)</f>
        <v>0</v>
      </c>
      <c r="K237" s="178" t="s">
        <v>183</v>
      </c>
      <c r="L237" s="59"/>
      <c r="M237" s="183" t="s">
        <v>21</v>
      </c>
      <c r="N237" s="184" t="s">
        <v>42</v>
      </c>
      <c r="O237" s="40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AR237" s="22" t="s">
        <v>115</v>
      </c>
      <c r="AT237" s="22" t="s">
        <v>117</v>
      </c>
      <c r="AU237" s="22" t="s">
        <v>81</v>
      </c>
      <c r="AY237" s="22" t="s">
        <v>116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22" t="s">
        <v>79</v>
      </c>
      <c r="BK237" s="187">
        <f>ROUND(I237*H237,2)</f>
        <v>0</v>
      </c>
      <c r="BL237" s="22" t="s">
        <v>115</v>
      </c>
      <c r="BM237" s="22" t="s">
        <v>470</v>
      </c>
    </row>
    <row r="238" spans="2:65" s="11" customFormat="1">
      <c r="B238" s="200"/>
      <c r="C238" s="201"/>
      <c r="D238" s="202" t="s">
        <v>124</v>
      </c>
      <c r="E238" s="203" t="s">
        <v>21</v>
      </c>
      <c r="F238" s="204" t="s">
        <v>471</v>
      </c>
      <c r="G238" s="201"/>
      <c r="H238" s="205" t="s">
        <v>21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124</v>
      </c>
      <c r="AU238" s="211" t="s">
        <v>81</v>
      </c>
      <c r="AV238" s="11" t="s">
        <v>79</v>
      </c>
      <c r="AW238" s="11" t="s">
        <v>35</v>
      </c>
      <c r="AX238" s="11" t="s">
        <v>71</v>
      </c>
      <c r="AY238" s="211" t="s">
        <v>116</v>
      </c>
    </row>
    <row r="239" spans="2:65" s="10" customFormat="1">
      <c r="B239" s="188"/>
      <c r="C239" s="189"/>
      <c r="D239" s="190" t="s">
        <v>124</v>
      </c>
      <c r="E239" s="191" t="s">
        <v>21</v>
      </c>
      <c r="F239" s="192" t="s">
        <v>472</v>
      </c>
      <c r="G239" s="189"/>
      <c r="H239" s="193">
        <v>5.383</v>
      </c>
      <c r="I239" s="194"/>
      <c r="J239" s="189"/>
      <c r="K239" s="189"/>
      <c r="L239" s="195"/>
      <c r="M239" s="196"/>
      <c r="N239" s="197"/>
      <c r="O239" s="197"/>
      <c r="P239" s="197"/>
      <c r="Q239" s="197"/>
      <c r="R239" s="197"/>
      <c r="S239" s="197"/>
      <c r="T239" s="198"/>
      <c r="AT239" s="199" t="s">
        <v>124</v>
      </c>
      <c r="AU239" s="199" t="s">
        <v>81</v>
      </c>
      <c r="AV239" s="10" t="s">
        <v>81</v>
      </c>
      <c r="AW239" s="10" t="s">
        <v>35</v>
      </c>
      <c r="AX239" s="10" t="s">
        <v>79</v>
      </c>
      <c r="AY239" s="199" t="s">
        <v>116</v>
      </c>
    </row>
    <row r="240" spans="2:65" s="1" customFormat="1" ht="22.5" customHeight="1">
      <c r="B240" s="39"/>
      <c r="C240" s="176" t="s">
        <v>473</v>
      </c>
      <c r="D240" s="176" t="s">
        <v>117</v>
      </c>
      <c r="E240" s="177" t="s">
        <v>474</v>
      </c>
      <c r="F240" s="178" t="s">
        <v>475</v>
      </c>
      <c r="G240" s="179" t="s">
        <v>208</v>
      </c>
      <c r="H240" s="180">
        <v>48.447000000000003</v>
      </c>
      <c r="I240" s="181"/>
      <c r="J240" s="182">
        <f>ROUND(I240*H240,2)</f>
        <v>0</v>
      </c>
      <c r="K240" s="178" t="s">
        <v>183</v>
      </c>
      <c r="L240" s="59"/>
      <c r="M240" s="183" t="s">
        <v>21</v>
      </c>
      <c r="N240" s="184" t="s">
        <v>42</v>
      </c>
      <c r="O240" s="40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AR240" s="22" t="s">
        <v>115</v>
      </c>
      <c r="AT240" s="22" t="s">
        <v>117</v>
      </c>
      <c r="AU240" s="22" t="s">
        <v>81</v>
      </c>
      <c r="AY240" s="22" t="s">
        <v>116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22" t="s">
        <v>79</v>
      </c>
      <c r="BK240" s="187">
        <f>ROUND(I240*H240,2)</f>
        <v>0</v>
      </c>
      <c r="BL240" s="22" t="s">
        <v>115</v>
      </c>
      <c r="BM240" s="22" t="s">
        <v>476</v>
      </c>
    </row>
    <row r="241" spans="2:65" s="11" customFormat="1">
      <c r="B241" s="200"/>
      <c r="C241" s="201"/>
      <c r="D241" s="202" t="s">
        <v>124</v>
      </c>
      <c r="E241" s="203" t="s">
        <v>21</v>
      </c>
      <c r="F241" s="204" t="s">
        <v>471</v>
      </c>
      <c r="G241" s="201"/>
      <c r="H241" s="205" t="s">
        <v>21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124</v>
      </c>
      <c r="AU241" s="211" t="s">
        <v>81</v>
      </c>
      <c r="AV241" s="11" t="s">
        <v>79</v>
      </c>
      <c r="AW241" s="11" t="s">
        <v>35</v>
      </c>
      <c r="AX241" s="11" t="s">
        <v>71</v>
      </c>
      <c r="AY241" s="211" t="s">
        <v>116</v>
      </c>
    </row>
    <row r="242" spans="2:65" s="10" customFormat="1">
      <c r="B242" s="188"/>
      <c r="C242" s="189"/>
      <c r="D242" s="190" t="s">
        <v>124</v>
      </c>
      <c r="E242" s="191" t="s">
        <v>21</v>
      </c>
      <c r="F242" s="192" t="s">
        <v>477</v>
      </c>
      <c r="G242" s="189"/>
      <c r="H242" s="193">
        <v>48.447000000000003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124</v>
      </c>
      <c r="AU242" s="199" t="s">
        <v>81</v>
      </c>
      <c r="AV242" s="10" t="s">
        <v>81</v>
      </c>
      <c r="AW242" s="10" t="s">
        <v>35</v>
      </c>
      <c r="AX242" s="10" t="s">
        <v>79</v>
      </c>
      <c r="AY242" s="199" t="s">
        <v>116</v>
      </c>
    </row>
    <row r="243" spans="2:65" s="1" customFormat="1" ht="22.5" customHeight="1">
      <c r="B243" s="39"/>
      <c r="C243" s="176" t="s">
        <v>478</v>
      </c>
      <c r="D243" s="176" t="s">
        <v>117</v>
      </c>
      <c r="E243" s="177" t="s">
        <v>479</v>
      </c>
      <c r="F243" s="178" t="s">
        <v>480</v>
      </c>
      <c r="G243" s="179" t="s">
        <v>208</v>
      </c>
      <c r="H243" s="180">
        <v>5.383</v>
      </c>
      <c r="I243" s="181"/>
      <c r="J243" s="182">
        <f>ROUND(I243*H243,2)</f>
        <v>0</v>
      </c>
      <c r="K243" s="178" t="s">
        <v>183</v>
      </c>
      <c r="L243" s="59"/>
      <c r="M243" s="183" t="s">
        <v>21</v>
      </c>
      <c r="N243" s="184" t="s">
        <v>42</v>
      </c>
      <c r="O243" s="40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AR243" s="22" t="s">
        <v>115</v>
      </c>
      <c r="AT243" s="22" t="s">
        <v>117</v>
      </c>
      <c r="AU243" s="22" t="s">
        <v>81</v>
      </c>
      <c r="AY243" s="22" t="s">
        <v>116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22" t="s">
        <v>79</v>
      </c>
      <c r="BK243" s="187">
        <f>ROUND(I243*H243,2)</f>
        <v>0</v>
      </c>
      <c r="BL243" s="22" t="s">
        <v>115</v>
      </c>
      <c r="BM243" s="22" t="s">
        <v>481</v>
      </c>
    </row>
    <row r="244" spans="2:65" s="10" customFormat="1">
      <c r="B244" s="188"/>
      <c r="C244" s="189"/>
      <c r="D244" s="202" t="s">
        <v>124</v>
      </c>
      <c r="E244" s="212" t="s">
        <v>21</v>
      </c>
      <c r="F244" s="213" t="s">
        <v>472</v>
      </c>
      <c r="G244" s="189"/>
      <c r="H244" s="214">
        <v>5.383</v>
      </c>
      <c r="I244" s="194"/>
      <c r="J244" s="189"/>
      <c r="K244" s="189"/>
      <c r="L244" s="195"/>
      <c r="M244" s="196"/>
      <c r="N244" s="197"/>
      <c r="O244" s="197"/>
      <c r="P244" s="197"/>
      <c r="Q244" s="197"/>
      <c r="R244" s="197"/>
      <c r="S244" s="197"/>
      <c r="T244" s="198"/>
      <c r="AT244" s="199" t="s">
        <v>124</v>
      </c>
      <c r="AU244" s="199" t="s">
        <v>81</v>
      </c>
      <c r="AV244" s="10" t="s">
        <v>81</v>
      </c>
      <c r="AW244" s="10" t="s">
        <v>35</v>
      </c>
      <c r="AX244" s="10" t="s">
        <v>79</v>
      </c>
      <c r="AY244" s="199" t="s">
        <v>116</v>
      </c>
    </row>
    <row r="245" spans="2:65" s="9" customFormat="1" ht="29.85" customHeight="1">
      <c r="B245" s="162"/>
      <c r="C245" s="163"/>
      <c r="D245" s="164" t="s">
        <v>70</v>
      </c>
      <c r="E245" s="228" t="s">
        <v>482</v>
      </c>
      <c r="F245" s="228" t="s">
        <v>483</v>
      </c>
      <c r="G245" s="163"/>
      <c r="H245" s="163"/>
      <c r="I245" s="166"/>
      <c r="J245" s="229">
        <f>BK245</f>
        <v>0</v>
      </c>
      <c r="K245" s="163"/>
      <c r="L245" s="168"/>
      <c r="M245" s="169"/>
      <c r="N245" s="170"/>
      <c r="O245" s="170"/>
      <c r="P245" s="171">
        <f>SUM(P246:P252)</f>
        <v>0</v>
      </c>
      <c r="Q245" s="170"/>
      <c r="R245" s="171">
        <f>SUM(R246:R252)</f>
        <v>1.5</v>
      </c>
      <c r="S245" s="170"/>
      <c r="T245" s="172">
        <f>SUM(T246:T252)</f>
        <v>0</v>
      </c>
      <c r="AR245" s="173" t="s">
        <v>79</v>
      </c>
      <c r="AT245" s="174" t="s">
        <v>70</v>
      </c>
      <c r="AU245" s="174" t="s">
        <v>79</v>
      </c>
      <c r="AY245" s="173" t="s">
        <v>116</v>
      </c>
      <c r="BK245" s="175">
        <f>SUM(BK246:BK252)</f>
        <v>0</v>
      </c>
    </row>
    <row r="246" spans="2:65" s="1" customFormat="1" ht="31.5" customHeight="1">
      <c r="B246" s="39"/>
      <c r="C246" s="176" t="s">
        <v>484</v>
      </c>
      <c r="D246" s="176" t="s">
        <v>117</v>
      </c>
      <c r="E246" s="177" t="s">
        <v>485</v>
      </c>
      <c r="F246" s="178" t="s">
        <v>486</v>
      </c>
      <c r="G246" s="179" t="s">
        <v>208</v>
      </c>
      <c r="H246" s="180">
        <v>22.937000000000001</v>
      </c>
      <c r="I246" s="181"/>
      <c r="J246" s="182">
        <f>ROUND(I246*H246,2)</f>
        <v>0</v>
      </c>
      <c r="K246" s="178" t="s">
        <v>183</v>
      </c>
      <c r="L246" s="59"/>
      <c r="M246" s="183" t="s">
        <v>21</v>
      </c>
      <c r="N246" s="184" t="s">
        <v>42</v>
      </c>
      <c r="O246" s="40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AR246" s="22" t="s">
        <v>115</v>
      </c>
      <c r="AT246" s="22" t="s">
        <v>117</v>
      </c>
      <c r="AU246" s="22" t="s">
        <v>81</v>
      </c>
      <c r="AY246" s="22" t="s">
        <v>116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22" t="s">
        <v>79</v>
      </c>
      <c r="BK246" s="187">
        <f>ROUND(I246*H246,2)</f>
        <v>0</v>
      </c>
      <c r="BL246" s="22" t="s">
        <v>115</v>
      </c>
      <c r="BM246" s="22" t="s">
        <v>487</v>
      </c>
    </row>
    <row r="247" spans="2:65" s="1" customFormat="1" ht="22.5" customHeight="1">
      <c r="B247" s="39"/>
      <c r="C247" s="241" t="s">
        <v>488</v>
      </c>
      <c r="D247" s="241" t="s">
        <v>232</v>
      </c>
      <c r="E247" s="242" t="s">
        <v>489</v>
      </c>
      <c r="F247" s="243" t="s">
        <v>490</v>
      </c>
      <c r="G247" s="244" t="s">
        <v>491</v>
      </c>
      <c r="H247" s="245">
        <v>1</v>
      </c>
      <c r="I247" s="246"/>
      <c r="J247" s="247">
        <f>ROUND(I247*H247,2)</f>
        <v>0</v>
      </c>
      <c r="K247" s="243" t="s">
        <v>21</v>
      </c>
      <c r="L247" s="248"/>
      <c r="M247" s="249" t="s">
        <v>21</v>
      </c>
      <c r="N247" s="250" t="s">
        <v>42</v>
      </c>
      <c r="O247" s="40"/>
      <c r="P247" s="185">
        <f>O247*H247</f>
        <v>0</v>
      </c>
      <c r="Q247" s="185">
        <v>1.5</v>
      </c>
      <c r="R247" s="185">
        <f>Q247*H247</f>
        <v>1.5</v>
      </c>
      <c r="S247" s="185">
        <v>0</v>
      </c>
      <c r="T247" s="186">
        <f>S247*H247</f>
        <v>0</v>
      </c>
      <c r="AR247" s="22" t="s">
        <v>351</v>
      </c>
      <c r="AT247" s="22" t="s">
        <v>232</v>
      </c>
      <c r="AU247" s="22" t="s">
        <v>81</v>
      </c>
      <c r="AY247" s="22" t="s">
        <v>116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22" t="s">
        <v>79</v>
      </c>
      <c r="BK247" s="187">
        <f>ROUND(I247*H247,2)</f>
        <v>0</v>
      </c>
      <c r="BL247" s="22" t="s">
        <v>255</v>
      </c>
      <c r="BM247" s="22" t="s">
        <v>492</v>
      </c>
    </row>
    <row r="248" spans="2:65" s="11" customFormat="1">
      <c r="B248" s="200"/>
      <c r="C248" s="201"/>
      <c r="D248" s="202" t="s">
        <v>124</v>
      </c>
      <c r="E248" s="203" t="s">
        <v>21</v>
      </c>
      <c r="F248" s="204" t="s">
        <v>493</v>
      </c>
      <c r="G248" s="201"/>
      <c r="H248" s="205" t="s">
        <v>21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124</v>
      </c>
      <c r="AU248" s="211" t="s">
        <v>81</v>
      </c>
      <c r="AV248" s="11" t="s">
        <v>79</v>
      </c>
      <c r="AW248" s="11" t="s">
        <v>35</v>
      </c>
      <c r="AX248" s="11" t="s">
        <v>71</v>
      </c>
      <c r="AY248" s="211" t="s">
        <v>116</v>
      </c>
    </row>
    <row r="249" spans="2:65" s="11" customFormat="1">
      <c r="B249" s="200"/>
      <c r="C249" s="201"/>
      <c r="D249" s="202" t="s">
        <v>124</v>
      </c>
      <c r="E249" s="203" t="s">
        <v>21</v>
      </c>
      <c r="F249" s="204" t="s">
        <v>494</v>
      </c>
      <c r="G249" s="201"/>
      <c r="H249" s="205" t="s">
        <v>21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124</v>
      </c>
      <c r="AU249" s="211" t="s">
        <v>81</v>
      </c>
      <c r="AV249" s="11" t="s">
        <v>79</v>
      </c>
      <c r="AW249" s="11" t="s">
        <v>35</v>
      </c>
      <c r="AX249" s="11" t="s">
        <v>71</v>
      </c>
      <c r="AY249" s="211" t="s">
        <v>116</v>
      </c>
    </row>
    <row r="250" spans="2:65" s="11" customFormat="1">
      <c r="B250" s="200"/>
      <c r="C250" s="201"/>
      <c r="D250" s="202" t="s">
        <v>124</v>
      </c>
      <c r="E250" s="203" t="s">
        <v>21</v>
      </c>
      <c r="F250" s="204" t="s">
        <v>495</v>
      </c>
      <c r="G250" s="201"/>
      <c r="H250" s="205" t="s">
        <v>21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124</v>
      </c>
      <c r="AU250" s="211" t="s">
        <v>81</v>
      </c>
      <c r="AV250" s="11" t="s">
        <v>79</v>
      </c>
      <c r="AW250" s="11" t="s">
        <v>35</v>
      </c>
      <c r="AX250" s="11" t="s">
        <v>71</v>
      </c>
      <c r="AY250" s="211" t="s">
        <v>116</v>
      </c>
    </row>
    <row r="251" spans="2:65" s="11" customFormat="1">
      <c r="B251" s="200"/>
      <c r="C251" s="201"/>
      <c r="D251" s="202" t="s">
        <v>124</v>
      </c>
      <c r="E251" s="203" t="s">
        <v>21</v>
      </c>
      <c r="F251" s="204" t="s">
        <v>496</v>
      </c>
      <c r="G251" s="201"/>
      <c r="H251" s="205" t="s">
        <v>21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124</v>
      </c>
      <c r="AU251" s="211" t="s">
        <v>81</v>
      </c>
      <c r="AV251" s="11" t="s">
        <v>79</v>
      </c>
      <c r="AW251" s="11" t="s">
        <v>35</v>
      </c>
      <c r="AX251" s="11" t="s">
        <v>71</v>
      </c>
      <c r="AY251" s="211" t="s">
        <v>116</v>
      </c>
    </row>
    <row r="252" spans="2:65" s="10" customFormat="1">
      <c r="B252" s="188"/>
      <c r="C252" s="189"/>
      <c r="D252" s="202" t="s">
        <v>124</v>
      </c>
      <c r="E252" s="212" t="s">
        <v>21</v>
      </c>
      <c r="F252" s="213" t="s">
        <v>497</v>
      </c>
      <c r="G252" s="189"/>
      <c r="H252" s="214">
        <v>1</v>
      </c>
      <c r="I252" s="194"/>
      <c r="J252" s="189"/>
      <c r="K252" s="189"/>
      <c r="L252" s="195"/>
      <c r="M252" s="215"/>
      <c r="N252" s="216"/>
      <c r="O252" s="216"/>
      <c r="P252" s="216"/>
      <c r="Q252" s="216"/>
      <c r="R252" s="216"/>
      <c r="S252" s="216"/>
      <c r="T252" s="217"/>
      <c r="AT252" s="199" t="s">
        <v>124</v>
      </c>
      <c r="AU252" s="199" t="s">
        <v>81</v>
      </c>
      <c r="AV252" s="10" t="s">
        <v>81</v>
      </c>
      <c r="AW252" s="10" t="s">
        <v>35</v>
      </c>
      <c r="AX252" s="10" t="s">
        <v>79</v>
      </c>
      <c r="AY252" s="199" t="s">
        <v>116</v>
      </c>
    </row>
    <row r="253" spans="2:65" s="1" customFormat="1" ht="6.95" customHeight="1">
      <c r="B253" s="54"/>
      <c r="C253" s="55"/>
      <c r="D253" s="55"/>
      <c r="E253" s="55"/>
      <c r="F253" s="55"/>
      <c r="G253" s="55"/>
      <c r="H253" s="55"/>
      <c r="I253" s="133"/>
      <c r="J253" s="55"/>
      <c r="K253" s="55"/>
      <c r="L253" s="59"/>
    </row>
  </sheetData>
  <sheetProtection password="CC35" sheet="1" objects="1" scenarios="1" formatCells="0" formatColumns="0" formatRows="0" sort="0" autoFilter="0"/>
  <autoFilter ref="C83:K252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phoneticPr fontId="40" type="noConversion"/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Ostatní a vedlejší n...</vt:lpstr>
      <vt:lpstr>101 - Zastávka</vt:lpstr>
      <vt:lpstr>'02 - Ostatní a vedlejší n...'!Názvy_tisku</vt:lpstr>
      <vt:lpstr>'101 - Zastávka'!Názvy_tisku</vt:lpstr>
      <vt:lpstr>'Rekapitulace stavby'!Názvy_tisku</vt:lpstr>
      <vt:lpstr>'02 - Ostatní a vedlejší n...'!Oblast_tisku</vt:lpstr>
      <vt:lpstr>'101 - Zastávka'!Oblast_tisku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Z400-PC\Z400</dc:creator>
  <cp:lastModifiedBy>Z400</cp:lastModifiedBy>
  <cp:lastPrinted>2017-03-21T08:05:04Z</cp:lastPrinted>
  <dcterms:created xsi:type="dcterms:W3CDTF">2017-03-21T08:03:52Z</dcterms:created>
  <dcterms:modified xsi:type="dcterms:W3CDTF">2017-03-21T08:06:46Z</dcterms:modified>
</cp:coreProperties>
</file>